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5"/>
  </bookViews>
  <sheets>
    <sheet name="стр.1" sheetId="1" r:id="rId1"/>
    <sheet name="стр.2_3" sheetId="2" r:id="rId2"/>
    <sheet name="стр.4_10" sheetId="3" r:id="rId3"/>
    <sheet name="стр.11" sheetId="4" r:id="rId4"/>
    <sheet name="стр.12" sheetId="5" r:id="rId5"/>
    <sheet name="стр.13_16" sheetId="6" r:id="rId6"/>
    <sheet name="Лист1" sheetId="7" r:id="rId7"/>
  </sheets>
  <definedNames>
    <definedName name="_xlnm.Print_Area" localSheetId="0">'стр.1'!$A$1:$DA$42</definedName>
    <definedName name="_xlnm.Print_Area" localSheetId="3">'стр.11'!$A$1:$FI$24</definedName>
    <definedName name="_xlnm.Print_Area" localSheetId="4">'стр.12'!$A$1:$CZ$37</definedName>
    <definedName name="_xlnm.Print_Area" localSheetId="5">'стр.13_16'!$A$1:$FE$97</definedName>
    <definedName name="_xlnm.Print_Area" localSheetId="1">'стр.2_3'!$A$1:$CZ$87</definedName>
    <definedName name="_xlnm.Print_Area" localSheetId="2">'стр.4_10'!$A$1:$FK$73</definedName>
  </definedNames>
  <calcPr fullCalcOnLoad="1"/>
</workbook>
</file>

<file path=xl/sharedStrings.xml><?xml version="1.0" encoding="utf-8"?>
<sst xmlns="http://schemas.openxmlformats.org/spreadsheetml/2006/main" count="740" uniqueCount="444">
  <si>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</si>
  <si>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</si>
  <si>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</si>
  <si>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</si>
  <si>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</si>
  <si>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</si>
  <si>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</si>
  <si>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</si>
  <si>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</si>
  <si>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</si>
  <si>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ИНН/КПП</t>
  </si>
  <si>
    <t>транспортные услуги</t>
  </si>
  <si>
    <t>арендная плата за пользование имуществом</t>
  </si>
  <si>
    <t>осуществляющего функции</t>
  </si>
  <si>
    <t>и полномочия учредителя</t>
  </si>
  <si>
    <t>Адрес фактического местонахождения</t>
  </si>
  <si>
    <t>УТВЕРЖДАЮ</t>
  </si>
  <si>
    <t>Наименование органа,</t>
  </si>
  <si>
    <t>начисления на выплаты по оплате труда</t>
  </si>
  <si>
    <t>(наименование должности лица, утверждающего документ)</t>
  </si>
  <si>
    <t xml:space="preserve">на </t>
  </si>
  <si>
    <t>(период, на который утверждается план)</t>
  </si>
  <si>
    <t>Дата предыдущего</t>
  </si>
  <si>
    <t>утвержденного плана</t>
  </si>
  <si>
    <t>383</t>
  </si>
  <si>
    <t>учреждения (подразделения)</t>
  </si>
  <si>
    <t>Единица измерения: руб.</t>
  </si>
  <si>
    <t xml:space="preserve">учреждения (подразделения) на </t>
  </si>
  <si>
    <t>1.1. общая балансовая стоимость недвижимого имущества учреждения (подразделения), всего:</t>
  </si>
  <si>
    <t>I. Нефинансовые активы, всего:</t>
  </si>
  <si>
    <t>1.1.1. стоимость имущества, закрепленного собственником имущества 
за учреждением на праве оперативного управления</t>
  </si>
  <si>
    <t>1.1.2. стоимость имущества, приобретенного учреждением (подразделением) 
за счет выделенных собственником имущества учреждения средств</t>
  </si>
  <si>
    <t>1.1.3. стоимость имущества, приобретенного учреждением (подразделением) 
за счет доходов, полученных от приносящей доход деятельности</t>
  </si>
  <si>
    <t>1.2.1. общая балансовая стоимость особо ценного движимого имущества учреждения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</si>
  <si>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</si>
  <si>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</si>
  <si>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</si>
  <si>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</si>
  <si>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</si>
  <si>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</si>
  <si>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</si>
  <si>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</si>
  <si>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</si>
  <si>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</si>
  <si>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</si>
  <si>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</si>
  <si>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</si>
  <si>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</si>
  <si>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</si>
  <si>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</t>
  </si>
  <si>
    <t>Исполнитель</t>
  </si>
  <si>
    <t>(должность)</t>
  </si>
  <si>
    <t>(телефон)</t>
  </si>
  <si>
    <t>СОГЛАСОВАНО</t>
  </si>
  <si>
    <t>Приложение № 1</t>
  </si>
  <si>
    <t>Код по реестру участников</t>
  </si>
  <si>
    <t>бюджетного процесса, а также</t>
  </si>
  <si>
    <t>юридических лиц, не являющихся</t>
  </si>
  <si>
    <t>участниками бюджетного процесса</t>
  </si>
  <si>
    <t>(на последнюю отчетную дату)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</si>
  <si>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</si>
  <si>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</si>
  <si>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</si>
  <si>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</si>
  <si>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доходам, полученным за счет средств субсидий</t>
  </si>
  <si>
    <t>2.4. дебиторская задолженность по выданным авансам, полученным за счет средств субсидии, - всего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</si>
  <si>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</si>
  <si>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</si>
  <si>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</si>
  <si>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по содержанию имущества</t>
  </si>
  <si>
    <t>2.4.5. по выданным авансам на прочие услуги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</si>
  <si>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</si>
  <si>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</si>
  <si>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</si>
  <si>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</si>
  <si>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</si>
  <si>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платных услуг (выполнения работ) и иной приносящей доход деятельности, - всего</t>
  </si>
  <si>
    <t>2.5.1. по выданным авансам на услуги связи</t>
  </si>
  <si>
    <t>2.5.2. по выданным авансам на транспортные услуги</t>
  </si>
  <si>
    <t>2.5.3. по выданным авансам на коммунальные услуги</t>
  </si>
  <si>
    <t>2.5.4. по выданным авансам на услуги по содержанию имущества</t>
  </si>
  <si>
    <t>2.5.5. по выданным авансам на прочие услуги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</si>
  <si>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</si>
  <si>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</si>
  <si>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>2.5.8. по выданным авансам на приобретение непроизведенных активов</t>
  </si>
  <si>
    <t>2.5.9. по выданным авансам на приобретение материальных запасов</t>
  </si>
  <si>
    <t>2.5.10. по выданным авансам на прочие расходы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</si>
  <si>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</si>
  <si>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</si>
  <si>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субсидии - всего</t>
  </si>
  <si>
    <t>3.4. кредиторская задолженность по расчетам с поставщиками и подрядчиками за счет доходов, полученных от оказания платных услуг (выполнения работ) и иной приносящей доход деятельности, - всего</t>
  </si>
  <si>
    <t>3.4.1. по начислениям на выплаты по оплате труда</t>
  </si>
  <si>
    <t>3.4.2. по оплате услуг связи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</si>
  <si>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</si>
  <si>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</si>
  <si>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</si>
  <si>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</si>
  <si>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</si>
  <si>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</si>
  <si>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</si>
  <si>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</si>
  <si>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</si>
  <si>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</si>
  <si>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</si>
  <si>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</si>
  <si>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</si>
  <si>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из них
гранты</t>
  </si>
  <si>
    <t>Поступления от доходов, всего:</t>
  </si>
  <si>
    <t>100</t>
  </si>
  <si>
    <t>Х</t>
  </si>
  <si>
    <t>110</t>
  </si>
  <si>
    <t>1.</t>
  </si>
  <si>
    <t>111</t>
  </si>
  <si>
    <t>2.</t>
  </si>
  <si>
    <t>112</t>
  </si>
  <si>
    <t>120</t>
  </si>
  <si>
    <t>121</t>
  </si>
  <si>
    <t>130</t>
  </si>
  <si>
    <t>140</t>
  </si>
  <si>
    <t>150</t>
  </si>
  <si>
    <t>160</t>
  </si>
  <si>
    <t>180</t>
  </si>
  <si>
    <t>Выплаты по расходам, всего:</t>
  </si>
  <si>
    <t>200</t>
  </si>
  <si>
    <t>210</t>
  </si>
  <si>
    <t>211</t>
  </si>
  <si>
    <t>220</t>
  </si>
  <si>
    <t>221</t>
  </si>
  <si>
    <t>222</t>
  </si>
  <si>
    <t>230</t>
  </si>
  <si>
    <t>231</t>
  </si>
  <si>
    <t>232</t>
  </si>
  <si>
    <t>240</t>
  </si>
  <si>
    <t>250</t>
  </si>
  <si>
    <t>Поступление финансовых активов, всего:</t>
  </si>
  <si>
    <t>300</t>
  </si>
  <si>
    <t>310</t>
  </si>
  <si>
    <t>320</t>
  </si>
  <si>
    <t>321</t>
  </si>
  <si>
    <t>323</t>
  </si>
  <si>
    <t>Выбытие финансовых активов, всего</t>
  </si>
  <si>
    <t>400</t>
  </si>
  <si>
    <t>410</t>
  </si>
  <si>
    <t>420</t>
  </si>
  <si>
    <t>500</t>
  </si>
  <si>
    <t>600</t>
  </si>
  <si>
    <t>Наименование 
показателя</t>
  </si>
  <si>
    <t>средства обязательного медицинского страхования</t>
  </si>
  <si>
    <t>поступления от
 оказания услуг (выполнения работ)
на платной основе
и от иной приносящей
доход деятельности</t>
  </si>
  <si>
    <t>Код по бюджетной классификации Российской Федерации</t>
  </si>
  <si>
    <t>субсидии на осуществление капитальных вложений</t>
  </si>
  <si>
    <t>в том числе:
доходы от собственности, всего</t>
  </si>
  <si>
    <t>из них:
от аренды активов</t>
  </si>
  <si>
    <t>иные поступления от собственности</t>
  </si>
  <si>
    <t>доходы от оказания услуг, работ, всего</t>
  </si>
  <si>
    <t>…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</si>
  <si>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</si>
  <si>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</si>
  <si>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прочие доходы</t>
  </si>
  <si>
    <t>доходы от операций с активами, всего</t>
  </si>
  <si>
    <t>170</t>
  </si>
  <si>
    <t>171</t>
  </si>
  <si>
    <t>171.1</t>
  </si>
  <si>
    <t>171.2</t>
  </si>
  <si>
    <t>171.3</t>
  </si>
  <si>
    <t>171.4</t>
  </si>
  <si>
    <t>172</t>
  </si>
  <si>
    <t>172.1</t>
  </si>
  <si>
    <t>430</t>
  </si>
  <si>
    <t>440</t>
  </si>
  <si>
    <t>620</t>
  </si>
  <si>
    <t>из них:
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</si>
  <si>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</si>
  <si>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</si>
  <si>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</si>
  <si>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операций с финансовыми активами, всего</t>
  </si>
  <si>
    <t>из них:
от реализации ценных бумаг, кроме акций</t>
  </si>
  <si>
    <t>172.2</t>
  </si>
  <si>
    <t>172.3</t>
  </si>
  <si>
    <t>172.4</t>
  </si>
  <si>
    <t>211.1</t>
  </si>
  <si>
    <t>211.2</t>
  </si>
  <si>
    <t>211.3</t>
  </si>
  <si>
    <t>211.4</t>
  </si>
  <si>
    <t>630</t>
  </si>
  <si>
    <t>640</t>
  </si>
  <si>
    <t>650</t>
  </si>
  <si>
    <t>от реализации акций и иных форм участия в капитале</t>
  </si>
  <si>
    <t>от возврата ссуд и кредитов</t>
  </si>
  <si>
    <t>с иными финансовыми активами</t>
  </si>
  <si>
    <t>113</t>
  </si>
  <si>
    <t>119</t>
  </si>
  <si>
    <t>Расходы на выплаты персоналу в целях обеспечения выполнения функций</t>
  </si>
  <si>
    <t>из них:
заработная плата</t>
  </si>
  <si>
    <t>иные выплаты персоналу учреждений</t>
  </si>
  <si>
    <t>иные выплаты для выполнения отдельных полномочий</t>
  </si>
  <si>
    <t>социальное обеспечение и иные выплаты населению, всего</t>
  </si>
  <si>
    <t>в том числе:
социальные выплаты гражданам, кроме публичных нормативных социальных выплат</t>
  </si>
  <si>
    <t>221.1</t>
  </si>
  <si>
    <t>221.2</t>
  </si>
  <si>
    <t>223</t>
  </si>
  <si>
    <t>224</t>
  </si>
  <si>
    <t>231.1</t>
  </si>
  <si>
    <t>232.1</t>
  </si>
  <si>
    <t>340</t>
  </si>
  <si>
    <t>350</t>
  </si>
  <si>
    <t>360</t>
  </si>
  <si>
    <t>800</t>
  </si>
  <si>
    <t>830</t>
  </si>
  <si>
    <t>831</t>
  </si>
  <si>
    <t>850</t>
  </si>
  <si>
    <t>851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</si>
  <si>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</si>
  <si>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</si>
  <si>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</si>
  <si>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</si>
  <si>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иные бюджетные ассигнования, всего</t>
  </si>
  <si>
    <t>в том числе:
исполнение судебных актов, всего</t>
  </si>
  <si>
    <t>из них:
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</si>
  <si>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уплату налогов, сборов и иных платежей, всего</t>
  </si>
  <si>
    <t>из них:
уплата налога на имущество организаций</t>
  </si>
  <si>
    <t>в том числе на:
выплаты персоналу, 
всего</t>
  </si>
  <si>
    <t>232.3</t>
  </si>
  <si>
    <t>233</t>
  </si>
  <si>
    <t>233.1</t>
  </si>
  <si>
    <t>233.2</t>
  </si>
  <si>
    <t>241</t>
  </si>
  <si>
    <t>241.1</t>
  </si>
  <si>
    <t>852</t>
  </si>
  <si>
    <t>853</t>
  </si>
  <si>
    <t>860</t>
  </si>
  <si>
    <t>862</t>
  </si>
  <si>
    <t>863</t>
  </si>
  <si>
    <t>417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</si>
  <si>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</si>
  <si>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</si>
  <si>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права, всего</t>
  </si>
  <si>
    <t>из них:
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</si>
  <si>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</si>
  <si>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капитальные вложения в объекты государственной (муниципальной) собственности, всего</t>
  </si>
  <si>
    <t>в том числе:
бюджетные инвестиции</t>
  </si>
  <si>
    <t>из них: капитальные вложения на строительство объектов недвижимого имущества государственными (муниципальными) учреждениями</t>
  </si>
  <si>
    <t>251</t>
  </si>
  <si>
    <t>251.1</t>
  </si>
  <si>
    <t>251.2</t>
  </si>
  <si>
    <t>251.3</t>
  </si>
  <si>
    <t>251.4</t>
  </si>
  <si>
    <t>242</t>
  </si>
  <si>
    <t>243</t>
  </si>
  <si>
    <t>244</t>
  </si>
  <si>
    <t>в том числе:
расходы на закупку товаров, работ, услуг, всего</t>
  </si>
  <si>
    <t>закупка товаров, 
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</si>
  <si>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
нужд</t>
  </si>
  <si>
    <t>251.5</t>
  </si>
  <si>
    <t>245</t>
  </si>
  <si>
    <t>510</t>
  </si>
  <si>
    <t>610</t>
  </si>
  <si>
    <t>из них:
научно-исследовательские и опытно-конструкторские 
работы</t>
  </si>
  <si>
    <t>закупка товаров, работ 
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</si>
  <si>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из них:
увеличение остатков средств</t>
  </si>
  <si>
    <t>прочие поступления</t>
  </si>
  <si>
    <t>из них:
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</si>
  <si>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</si>
  <si>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</si>
  <si>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</si>
  <si>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
начала закупки</t>
  </si>
  <si>
    <t>всего на закупки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</si>
  <si>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</si>
  <si>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1-ый год планового периода</t>
  </si>
  <si>
    <t>2-ой год планового периода</t>
  </si>
  <si>
    <t>Выплаты по расходам на закупку товаров, работ, услуг,
всего:</t>
  </si>
  <si>
    <t>0001</t>
  </si>
  <si>
    <t>1001</t>
  </si>
  <si>
    <t>1002</t>
  </si>
  <si>
    <t>1003</t>
  </si>
  <si>
    <t>2001</t>
  </si>
  <si>
    <t>2002</t>
  </si>
  <si>
    <t>2003</t>
  </si>
  <si>
    <t>(очередной финансовый год)</t>
  </si>
  <si>
    <t>010</t>
  </si>
  <si>
    <t>020</t>
  </si>
  <si>
    <t>Поступление</t>
  </si>
  <si>
    <t>030</t>
  </si>
  <si>
    <t>Выбытие</t>
  </si>
  <si>
    <t>040</t>
  </si>
  <si>
    <t>Сумма (тыс. руб.)</t>
  </si>
  <si>
    <t>Объем публичных обязательств, всего:</t>
  </si>
  <si>
    <t>III.I. Показатели выплат по расходам на закупку товаров, работ, услуг учреждения (подразделения)</t>
  </si>
  <si>
    <t>в том числе: на оплату контрактов, заключенных 
до начала очередного финансового года:</t>
  </si>
  <si>
    <t>на закупку товаров, работ, услуг по году начала закупки:</t>
  </si>
  <si>
    <t>Сумма выплат по расходам на закупку товаров, работ и услуг (с точностью до двух знаков после запятой - 0,00)</t>
  </si>
  <si>
    <t>очередной финансовый год</t>
  </si>
  <si>
    <t>IV. Сведения о средствах, поступающих во временное
распоряжение учреждения (подразделения)</t>
  </si>
  <si>
    <t>Сумма (руб., с точностью 
до двух знаков после запятой - 0,00)</t>
  </si>
  <si>
    <t>Код 
строки</t>
  </si>
  <si>
    <t>V. Справочная информация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</si>
  <si>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</si>
  <si>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VI. Исходные данные для формирования плана финансово-хозяйственной деятельности в разрезе аналитических кодов</t>
  </si>
  <si>
    <t>Аналитический код</t>
  </si>
  <si>
    <t>900</t>
  </si>
  <si>
    <t>Выплаты, всего</t>
  </si>
  <si>
    <t>оплата работ, услуг, всего</t>
  </si>
  <si>
    <t>из них:
услуги связи</t>
  </si>
  <si>
    <t>коммунальные услуги, в том числе</t>
  </si>
  <si>
    <t>теплоэнергия</t>
  </si>
  <si>
    <t>электроэнергия</t>
  </si>
  <si>
    <t>водопотребление</t>
  </si>
  <si>
    <t>225</t>
  </si>
  <si>
    <t>226</t>
  </si>
  <si>
    <t>290</t>
  </si>
  <si>
    <t>работы, услуги по содержанию имущества, 
всего</t>
  </si>
  <si>
    <t>из них:
текущий ремонт оборудования (в том числе транспортных средств)</t>
  </si>
  <si>
    <t>текущий ремонт здания</t>
  </si>
  <si>
    <t>капитальный ремонт</t>
  </si>
  <si>
    <t>пожарная сигнализация</t>
  </si>
  <si>
    <t>поверка и обслуживание приборов учета</t>
  </si>
  <si>
    <t>прочие работы, услуги, всего</t>
  </si>
  <si>
    <t>прочие расходы, всего</t>
  </si>
  <si>
    <t>из них:
земельный налог</t>
  </si>
  <si>
    <t>услуги в области информационных 
технологий</t>
  </si>
  <si>
    <t>330</t>
  </si>
  <si>
    <t>налог на имущество</t>
  </si>
  <si>
    <t>транспортный налог</t>
  </si>
  <si>
    <t>поступление нефинансовых активов, всего</t>
  </si>
  <si>
    <t>в том числе:
увеличение стоимости основных средств, всего</t>
  </si>
  <si>
    <t>из них:
приобретение автотранспортных средств</t>
  </si>
  <si>
    <t>реконструкция жилых и нежилых зданий, сооружений, помещений</t>
  </si>
  <si>
    <t>увеличение стоимости нематериальных активов, 
всего</t>
  </si>
  <si>
    <t>из них:
на программное обеспечение и базы данных для электронно-вычислительных машин</t>
  </si>
  <si>
    <t>увеличение стоимости непроизводственных активов</t>
  </si>
  <si>
    <t>увеличение стоимости материальных запасов, всего</t>
  </si>
  <si>
    <t>из них:
приобретение горюче-смазочных материалов</t>
  </si>
  <si>
    <t>приобретение продуктов питания</t>
  </si>
  <si>
    <t>приобретение канцелярских товаров</t>
  </si>
  <si>
    <t>в том числе:
от операций с нефинансовыми 
активами, всего</t>
  </si>
  <si>
    <t>из них:
пособия, компенсации 
и иные социальные выплаты гражданам, кроме публичных нормативных обязательств</t>
  </si>
  <si>
    <t>закупка товаров, работ 
и услуг для обеспечения государственных (муниципальных) нужд</t>
  </si>
  <si>
    <t>в соответствии с Федеральным законом от 5 апреля 2013 г. № 44-ФЗ 
"О контрактной системе в сфере закупок товаров, работ, услуг для обеспечения государственных и муниципальных нужд"</t>
  </si>
  <si>
    <t>субсидии, предоставляемые 
в соответствии с абзацем вторым пункта 1 статьи 78.1 Бюджетного кодекса Российской Федерации</t>
  </si>
  <si>
    <t>в том числе:
выплаты персоналу, всего</t>
  </si>
  <si>
    <t>232.2</t>
  </si>
  <si>
    <t>к Порядку составления и утверждения плана финансово-хозяйственной деятельности муниципальных бюджетных учреждений, в отношении которых функции и полномочия учредителя осуществляет Администрация муниципального образования Крыловский район, утвержденному постановлением администрации муниципального образования Крыловский район
от __________2016 № _____</t>
  </si>
  <si>
    <t xml:space="preserve">Наименование </t>
  </si>
  <si>
    <t>муниципального бюджетного</t>
  </si>
  <si>
    <t xml:space="preserve">II. Показатели финансового состояния муниципального бюджетного </t>
  </si>
  <si>
    <t>1.1.4. остаточная стоимость недвижимого муниципального имущества 
учреждения</t>
  </si>
  <si>
    <t>1.2. общая балансовая стоимость движимого муниципального имущества учреждения, всего:</t>
  </si>
  <si>
    <t>1.2.2. остаточная стоимость особо ценного движимого муниципального 
имущества учреждения</t>
  </si>
  <si>
    <t xml:space="preserve">III. Показатели по поступлениям и выплатам муниципального бюджетного </t>
  </si>
  <si>
    <t xml:space="preserve">субсидия на финансовое обеспечение выполнения муниципаль-ного задания </t>
  </si>
  <si>
    <t>___________________________________________________</t>
  </si>
  <si>
    <t>Глава муниципального образования                      Крыловский район</t>
  </si>
  <si>
    <t>В.Г. Демиров</t>
  </si>
  <si>
    <t>Муниципальное бюджетное учреждение здравоохранения Крыловская центральная районная больница</t>
  </si>
  <si>
    <t>индекс: 352081, Краснодарский край, Крыловский район, станица Крыловская, улица Первомайская, 84</t>
  </si>
  <si>
    <t>Администрация муниципального образования Крыловский район</t>
  </si>
  <si>
    <t>вывоз мусора и твердых отходов</t>
  </si>
  <si>
    <t>газ</t>
  </si>
  <si>
    <t>из них:
вневедомственная охрана, услуги охраны</t>
  </si>
  <si>
    <t>лабораторные исследования, гистология, анализы краевых больниц</t>
  </si>
  <si>
    <t>услуги по сбору и обезвреживанию медицинских отходов 
технологий</t>
  </si>
  <si>
    <t>услуги по обращению лекарственных средств</t>
  </si>
  <si>
    <t>обязательное страхование автотранспорта</t>
  </si>
  <si>
    <t>оформление договорных отношений</t>
  </si>
  <si>
    <t>плата за экологию</t>
  </si>
  <si>
    <t>штрафи, пеня, госпошлина</t>
  </si>
  <si>
    <t>прочие основные средства</t>
  </si>
  <si>
    <t>приобретение медикаментов</t>
  </si>
  <si>
    <t>приобретение мягкого инвентаря</t>
  </si>
  <si>
    <t>приобретение зап частей</t>
  </si>
  <si>
    <t>приобретение моющих средств</t>
  </si>
  <si>
    <t>прочие расходы</t>
  </si>
  <si>
    <t>приобретение кислорода медицинского</t>
  </si>
  <si>
    <t>прочие работы и услуги по содержанию имущества</t>
  </si>
  <si>
    <t>260</t>
  </si>
  <si>
    <t>льготы специалистам села (пенсионерам)</t>
  </si>
  <si>
    <t>263</t>
  </si>
  <si>
    <t>расходы на социальное обеспечение</t>
  </si>
  <si>
    <t>18</t>
  </si>
  <si>
    <t>19</t>
  </si>
  <si>
    <t>из них:
медицинские услуги</t>
  </si>
  <si>
    <t>иные субсидии, предоставленные из бюджета (иные цели)</t>
  </si>
  <si>
    <t>закупка товаров, 
работ, услуг в целях капитального, текущего ремонта государственного (муниципального) имущества</t>
  </si>
  <si>
    <t>Сумма (рублей)</t>
  </si>
  <si>
    <t>2.5.11. по начислениям на выплаты по оплате труда</t>
  </si>
  <si>
    <t>2.5.12. по выданным авансам (расчеты с плательщиками доходов)</t>
  </si>
  <si>
    <t>3.4.3. по оплате арендной платы</t>
  </si>
  <si>
    <t>3.4.14. по оплате командировочных расходов</t>
  </si>
  <si>
    <t>2338004792/233801001</t>
  </si>
  <si>
    <t>И.о. главного врача МБУЗ Крыловская ЦРБ</t>
  </si>
  <si>
    <t>С.Л. Крикус</t>
  </si>
  <si>
    <t xml:space="preserve">Заместитель главного врача </t>
  </si>
  <si>
    <t>по экономическим вопросам</t>
  </si>
  <si>
    <t>А.Е Каменев</t>
  </si>
  <si>
    <t>План ФХД на 09.01.2017 год</t>
  </si>
  <si>
    <t>План ФХД на 15.05.2017 год</t>
  </si>
  <si>
    <t>План ФХД на 29.05.2017 год</t>
  </si>
  <si>
    <t>План ФХД на 07.11.2017 год</t>
  </si>
  <si>
    <t>мун.задание</t>
  </si>
  <si>
    <t>ЦРБ</t>
  </si>
  <si>
    <t>вакцина</t>
  </si>
  <si>
    <t>ремонты</t>
  </si>
  <si>
    <t>краевые средства</t>
  </si>
  <si>
    <t>антитеррор</t>
  </si>
  <si>
    <t>обучение</t>
  </si>
  <si>
    <t>льготы спец.села</t>
  </si>
  <si>
    <t>кап ремонт ж/к</t>
  </si>
  <si>
    <t>муниципальные средства</t>
  </si>
  <si>
    <t>иные цели СП</t>
  </si>
  <si>
    <t>в т.ч.</t>
  </si>
  <si>
    <t>в т. ч.:</t>
  </si>
  <si>
    <t>дезинфекция,  ГО и ЧС</t>
  </si>
  <si>
    <t>Итого краевые средства:</t>
  </si>
  <si>
    <t>льготные медикаменты</t>
  </si>
  <si>
    <t>иные цели ЦРБ, всего по плану ФХД</t>
  </si>
  <si>
    <t>начисления на заработную плату</t>
  </si>
  <si>
    <t>заработная плата</t>
  </si>
  <si>
    <t>212</t>
  </si>
  <si>
    <t xml:space="preserve"> </t>
  </si>
  <si>
    <t>213</t>
  </si>
  <si>
    <t>обучение, повышение квалификации (краевой, муниципальный бюджет, средства нормированного страхового запаса ТФ ОМС)</t>
  </si>
  <si>
    <t>Заместитель главы муниципального образования (вопросы социального развития)</t>
  </si>
  <si>
    <t>2018 год</t>
  </si>
  <si>
    <t>20</t>
  </si>
  <si>
    <t>О.Г.Елизарова</t>
  </si>
  <si>
    <t>Экономист 1 категории</t>
  </si>
  <si>
    <t>А.Н.Непочатова</t>
  </si>
  <si>
    <t>Главный бухгалтер</t>
  </si>
  <si>
    <t>МБУЗ Крыловская ЦРБ</t>
  </si>
  <si>
    <t>Уточненный план финансово-хозяйственной деятельности</t>
  </si>
  <si>
    <t>01.04.2018</t>
  </si>
  <si>
    <t>8-861-61-31862</t>
  </si>
  <si>
    <t>1 января</t>
  </si>
  <si>
    <t>медицинские услуги</t>
  </si>
  <si>
    <t>прочие выплаты (обучение)</t>
  </si>
  <si>
    <t xml:space="preserve">   прочие выплаты (коммунальные услуги)</t>
  </si>
  <si>
    <t>17</t>
  </si>
  <si>
    <t xml:space="preserve">мая </t>
  </si>
  <si>
    <t>17.05.2018</t>
  </si>
  <si>
    <t>мая</t>
  </si>
  <si>
    <t xml:space="preserve">17 мая </t>
  </si>
  <si>
    <t>17 мая</t>
  </si>
  <si>
    <t>приобретение медицинского оборудования(в т.ч. оборудование приобретенное за счет средств нормированного страхового запаса ТФ ОМС)</t>
  </si>
  <si>
    <t>Н.В. Лебедева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</si>
</sst>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_-* #,##0.0000_р_._-;\-* #,##0.0000_р_._-;_-* &quot;-&quot;??_р_._-;_-@_-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b/>
      <sz val="10.2"/>
      <name val="Times New Roman"/>
      <family val="1"/>
    </font>
    <font>
      <sz val="10.2"/>
      <name val="Times New Roman"/>
      <family val="1"/>
    </font>
    <font>
      <i/>
      <sz val="10.2"/>
      <name val="Times New Roman"/>
      <family val="1"/>
    </font>
    <font>
      <sz val="7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 wrapText="1" indent="2"/>
    </xf>
    <xf numFmtId="0" fontId="9" fillId="0" borderId="10" xfId="0" applyFont="1" applyBorder="1" applyAlignment="1">
      <alignment horizontal="left" vertical="center" wrapText="1" indent="4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left" vertical="center" wrapText="1" indent="3"/>
    </xf>
    <xf numFmtId="0" fontId="1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3"/>
    </xf>
    <xf numFmtId="49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71" fontId="13" fillId="0" borderId="0" xfId="0" applyNumberFormat="1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174" fontId="0" fillId="0" borderId="11" xfId="58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174" fontId="0" fillId="0" borderId="11" xfId="58" applyNumberFormat="1" applyFont="1" applyFill="1" applyBorder="1" applyAlignment="1">
      <alignment/>
    </xf>
    <xf numFmtId="174" fontId="16" fillId="33" borderId="11" xfId="0" applyNumberFormat="1" applyFont="1" applyFill="1" applyBorder="1" applyAlignment="1">
      <alignment/>
    </xf>
    <xf numFmtId="174" fontId="16" fillId="33" borderId="11" xfId="58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43" fontId="9" fillId="0" borderId="10" xfId="58" applyFont="1" applyFill="1" applyBorder="1" applyAlignment="1">
      <alignment horizontal="center" vertical="center"/>
    </xf>
    <xf numFmtId="43" fontId="9" fillId="0" borderId="13" xfId="58" applyFont="1" applyFill="1" applyBorder="1" applyAlignment="1">
      <alignment horizontal="center" vertical="center"/>
    </xf>
    <xf numFmtId="43" fontId="9" fillId="0" borderId="14" xfId="58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3" fontId="9" fillId="0" borderId="10" xfId="58" applyNumberFormat="1" applyFont="1" applyFill="1" applyBorder="1" applyAlignment="1">
      <alignment horizontal="center" vertical="center"/>
    </xf>
    <xf numFmtId="43" fontId="9" fillId="0" borderId="13" xfId="58" applyNumberFormat="1" applyFont="1" applyFill="1" applyBorder="1" applyAlignment="1">
      <alignment horizontal="center" vertical="center"/>
    </xf>
    <xf numFmtId="43" fontId="9" fillId="0" borderId="14" xfId="58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43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3" fontId="9" fillId="0" borderId="13" xfId="58" applyFont="1" applyBorder="1" applyAlignment="1">
      <alignment horizontal="left" vertical="center"/>
    </xf>
    <xf numFmtId="43" fontId="9" fillId="0" borderId="14" xfId="58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43" fontId="8" fillId="0" borderId="10" xfId="58" applyFont="1" applyFill="1" applyBorder="1" applyAlignment="1">
      <alignment horizontal="center" vertical="center"/>
    </xf>
    <xf numFmtId="43" fontId="8" fillId="0" borderId="13" xfId="58" applyFont="1" applyFill="1" applyBorder="1" applyAlignment="1">
      <alignment horizontal="center" vertical="center"/>
    </xf>
    <xf numFmtId="43" fontId="8" fillId="0" borderId="14" xfId="58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3" fontId="13" fillId="0" borderId="10" xfId="58" applyFont="1" applyBorder="1" applyAlignment="1">
      <alignment horizontal="center" vertical="center"/>
    </xf>
    <xf numFmtId="43" fontId="13" fillId="0" borderId="13" xfId="58" applyFont="1" applyBorder="1" applyAlignment="1">
      <alignment horizontal="center" vertical="center"/>
    </xf>
    <xf numFmtId="43" fontId="13" fillId="0" borderId="14" xfId="58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 indent="3"/>
    </xf>
    <xf numFmtId="0" fontId="13" fillId="0" borderId="14" xfId="0" applyFont="1" applyBorder="1" applyAlignment="1">
      <alignment horizontal="left" vertical="center" wrapText="1" indent="3"/>
    </xf>
    <xf numFmtId="43" fontId="12" fillId="34" borderId="10" xfId="58" applyFont="1" applyFill="1" applyBorder="1" applyAlignment="1">
      <alignment horizontal="center" vertical="center"/>
    </xf>
    <xf numFmtId="43" fontId="12" fillId="34" borderId="13" xfId="58" applyFont="1" applyFill="1" applyBorder="1" applyAlignment="1">
      <alignment horizontal="center" vertical="center"/>
    </xf>
    <xf numFmtId="43" fontId="12" fillId="34" borderId="14" xfId="58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12" fillId="34" borderId="13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49" fontId="12" fillId="34" borderId="13" xfId="0" applyNumberFormat="1" applyFont="1" applyFill="1" applyBorder="1" applyAlignment="1">
      <alignment horizontal="center" vertical="center"/>
    </xf>
    <xf numFmtId="49" fontId="12" fillId="34" borderId="14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 indent="2"/>
    </xf>
    <xf numFmtId="0" fontId="13" fillId="0" borderId="14" xfId="0" applyFont="1" applyBorder="1" applyAlignment="1">
      <alignment horizontal="left" vertical="center" wrapText="1" indent="2"/>
    </xf>
    <xf numFmtId="2" fontId="13" fillId="35" borderId="10" xfId="0" applyNumberFormat="1" applyFont="1" applyFill="1" applyBorder="1" applyAlignment="1">
      <alignment horizontal="center" vertical="center"/>
    </xf>
    <xf numFmtId="2" fontId="13" fillId="35" borderId="13" xfId="0" applyNumberFormat="1" applyFont="1" applyFill="1" applyBorder="1" applyAlignment="1">
      <alignment horizontal="center" vertical="center"/>
    </xf>
    <xf numFmtId="2" fontId="13" fillId="35" borderId="14" xfId="0" applyNumberFormat="1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 wrapText="1" indent="1"/>
    </xf>
    <xf numFmtId="0" fontId="14" fillId="35" borderId="14" xfId="0" applyFont="1" applyFill="1" applyBorder="1" applyAlignment="1">
      <alignment horizontal="left" vertical="center" wrapText="1" indent="1"/>
    </xf>
    <xf numFmtId="49" fontId="13" fillId="35" borderId="10" xfId="0" applyNumberFormat="1" applyFont="1" applyFill="1" applyBorder="1" applyAlignment="1">
      <alignment horizontal="center" vertical="center"/>
    </xf>
    <xf numFmtId="49" fontId="13" fillId="35" borderId="13" xfId="0" applyNumberFormat="1" applyFont="1" applyFill="1" applyBorder="1" applyAlignment="1">
      <alignment horizontal="center" vertical="center"/>
    </xf>
    <xf numFmtId="49" fontId="13" fillId="35" borderId="14" xfId="0" applyNumberFormat="1" applyFont="1" applyFill="1" applyBorder="1" applyAlignment="1">
      <alignment horizontal="center" vertical="center"/>
    </xf>
    <xf numFmtId="43" fontId="13" fillId="35" borderId="10" xfId="58" applyFont="1" applyFill="1" applyBorder="1" applyAlignment="1">
      <alignment horizontal="center" vertical="center"/>
    </xf>
    <xf numFmtId="43" fontId="13" fillId="35" borderId="13" xfId="58" applyFont="1" applyFill="1" applyBorder="1" applyAlignment="1">
      <alignment horizontal="center" vertical="center"/>
    </xf>
    <xf numFmtId="43" fontId="13" fillId="35" borderId="14" xfId="58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2" fontId="12" fillId="34" borderId="13" xfId="0" applyNumberFormat="1" applyFont="1" applyFill="1" applyBorder="1" applyAlignment="1">
      <alignment horizontal="center" vertical="center"/>
    </xf>
    <xf numFmtId="2" fontId="12" fillId="34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center" indent="2"/>
    </xf>
    <xf numFmtId="0" fontId="13" fillId="0" borderId="14" xfId="0" applyFont="1" applyBorder="1" applyAlignment="1">
      <alignment horizontal="left" vertical="center" indent="2"/>
    </xf>
    <xf numFmtId="43" fontId="13" fillId="0" borderId="10" xfId="58" applyFont="1" applyFill="1" applyBorder="1" applyAlignment="1">
      <alignment horizontal="center" vertical="center"/>
    </xf>
    <xf numFmtId="43" fontId="13" fillId="0" borderId="13" xfId="58" applyFont="1" applyFill="1" applyBorder="1" applyAlignment="1">
      <alignment horizontal="center" vertical="center"/>
    </xf>
    <xf numFmtId="43" fontId="13" fillId="0" borderId="14" xfId="58" applyFont="1" applyFill="1" applyBorder="1" applyAlignment="1">
      <alignment horizontal="center" vertical="center"/>
    </xf>
    <xf numFmtId="43" fontId="6" fillId="0" borderId="10" xfId="58" applyFont="1" applyBorder="1" applyAlignment="1">
      <alignment horizontal="center" vertical="center"/>
    </xf>
    <xf numFmtId="43" fontId="6" fillId="0" borderId="13" xfId="58" applyFont="1" applyBorder="1" applyAlignment="1">
      <alignment horizontal="center" vertical="center"/>
    </xf>
    <xf numFmtId="43" fontId="6" fillId="0" borderId="14" xfId="58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2"/>
    </xf>
    <xf numFmtId="0" fontId="6" fillId="0" borderId="14" xfId="0" applyFont="1" applyBorder="1" applyAlignment="1">
      <alignment horizontal="left" vertical="center" wrapText="1" indent="2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49" fontId="1" fillId="0" borderId="11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3" fontId="1" fillId="0" borderId="11" xfId="58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4" fillId="36" borderId="13" xfId="0" applyFont="1" applyFill="1" applyBorder="1" applyAlignment="1">
      <alignment horizontal="left" vertical="center" wrapText="1" indent="3"/>
    </xf>
    <xf numFmtId="0" fontId="14" fillId="36" borderId="14" xfId="0" applyFont="1" applyFill="1" applyBorder="1" applyAlignment="1">
      <alignment horizontal="left" vertical="center" wrapText="1" indent="3"/>
    </xf>
    <xf numFmtId="49" fontId="13" fillId="36" borderId="10" xfId="0" applyNumberFormat="1" applyFont="1" applyFill="1" applyBorder="1" applyAlignment="1">
      <alignment horizontal="center" vertical="center"/>
    </xf>
    <xf numFmtId="49" fontId="13" fillId="36" borderId="13" xfId="0" applyNumberFormat="1" applyFont="1" applyFill="1" applyBorder="1" applyAlignment="1">
      <alignment horizontal="center" vertical="center"/>
    </xf>
    <xf numFmtId="49" fontId="13" fillId="36" borderId="14" xfId="0" applyNumberFormat="1" applyFont="1" applyFill="1" applyBorder="1" applyAlignment="1">
      <alignment horizontal="center" vertical="center"/>
    </xf>
    <xf numFmtId="43" fontId="13" fillId="36" borderId="10" xfId="58" applyFont="1" applyFill="1" applyBorder="1" applyAlignment="1">
      <alignment horizontal="center" vertical="center"/>
    </xf>
    <xf numFmtId="43" fontId="13" fillId="36" borderId="13" xfId="58" applyFont="1" applyFill="1" applyBorder="1" applyAlignment="1">
      <alignment horizontal="center" vertical="center"/>
    </xf>
    <xf numFmtId="43" fontId="13" fillId="36" borderId="14" xfId="58" applyFont="1" applyFill="1" applyBorder="1" applyAlignment="1">
      <alignment horizontal="center" vertical="center"/>
    </xf>
    <xf numFmtId="43" fontId="13" fillId="37" borderId="10" xfId="58" applyFont="1" applyFill="1" applyBorder="1" applyAlignment="1">
      <alignment horizontal="center" vertical="center"/>
    </xf>
    <xf numFmtId="43" fontId="13" fillId="37" borderId="13" xfId="58" applyFont="1" applyFill="1" applyBorder="1" applyAlignment="1">
      <alignment horizontal="center" vertical="center"/>
    </xf>
    <xf numFmtId="43" fontId="13" fillId="37" borderId="14" xfId="58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/>
    </xf>
    <xf numFmtId="0" fontId="13" fillId="37" borderId="13" xfId="0" applyFont="1" applyFill="1" applyBorder="1" applyAlignment="1">
      <alignment horizontal="left" vertical="center" wrapText="1" indent="2"/>
    </xf>
    <xf numFmtId="0" fontId="13" fillId="37" borderId="14" xfId="0" applyFont="1" applyFill="1" applyBorder="1" applyAlignment="1">
      <alignment horizontal="left" vertical="center" wrapText="1" indent="2"/>
    </xf>
    <xf numFmtId="49" fontId="13" fillId="37" borderId="10" xfId="0" applyNumberFormat="1" applyFont="1" applyFill="1" applyBorder="1" applyAlignment="1">
      <alignment horizontal="center" vertical="center"/>
    </xf>
    <xf numFmtId="49" fontId="13" fillId="37" borderId="13" xfId="0" applyNumberFormat="1" applyFont="1" applyFill="1" applyBorder="1" applyAlignment="1">
      <alignment horizontal="center" vertical="center"/>
    </xf>
    <xf numFmtId="49" fontId="13" fillId="37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3" fontId="12" fillId="38" borderId="10" xfId="58" applyFont="1" applyFill="1" applyBorder="1" applyAlignment="1">
      <alignment horizontal="center" vertical="center"/>
    </xf>
    <xf numFmtId="43" fontId="12" fillId="38" borderId="13" xfId="58" applyFont="1" applyFill="1" applyBorder="1" applyAlignment="1">
      <alignment horizontal="center" vertical="center"/>
    </xf>
    <xf numFmtId="43" fontId="12" fillId="38" borderId="14" xfId="58" applyFont="1" applyFill="1" applyBorder="1" applyAlignment="1">
      <alignment horizontal="center" vertical="center"/>
    </xf>
    <xf numFmtId="0" fontId="12" fillId="38" borderId="13" xfId="0" applyFont="1" applyFill="1" applyBorder="1" applyAlignment="1">
      <alignment horizontal="left" vertical="center" wrapText="1"/>
    </xf>
    <xf numFmtId="0" fontId="12" fillId="38" borderId="14" xfId="0" applyFont="1" applyFill="1" applyBorder="1" applyAlignment="1">
      <alignment horizontal="left" vertical="center" wrapText="1"/>
    </xf>
    <xf numFmtId="49" fontId="12" fillId="38" borderId="10" xfId="0" applyNumberFormat="1" applyFont="1" applyFill="1" applyBorder="1" applyAlignment="1">
      <alignment horizontal="center" vertical="center"/>
    </xf>
    <xf numFmtId="49" fontId="12" fillId="38" borderId="13" xfId="0" applyNumberFormat="1" applyFont="1" applyFill="1" applyBorder="1" applyAlignment="1">
      <alignment horizontal="center" vertical="center"/>
    </xf>
    <xf numFmtId="49" fontId="12" fillId="38" borderId="14" xfId="0" applyNumberFormat="1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left" vertical="center" wrapText="1" indent="1"/>
    </xf>
    <xf numFmtId="0" fontId="14" fillId="36" borderId="14" xfId="0" applyFont="1" applyFill="1" applyBorder="1" applyAlignment="1">
      <alignment horizontal="left" vertical="center" wrapText="1" inden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3" fontId="0" fillId="0" borderId="11" xfId="58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view="pageBreakPreview" zoomScaleSheetLayoutView="100" zoomScalePageLayoutView="0" workbookViewId="0" topLeftCell="A1">
      <selection activeCell="AP22" sqref="AP22:BX24"/>
    </sheetView>
  </sheetViews>
  <sheetFormatPr defaultColWidth="0.875" defaultRowHeight="12.75"/>
  <cols>
    <col min="1" max="16384" width="0.875" style="1" customWidth="1"/>
  </cols>
  <sheetData>
    <row r="1" s="2" customFormat="1" ht="12">
      <c r="BD1" s="37" t="s">
        <v>54</v>
      </c>
    </row>
    <row r="2" spans="56:105" s="2" customFormat="1" ht="97.5" customHeight="1">
      <c r="BD2" s="106" t="s">
        <v>341</v>
      </c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</row>
    <row r="3" ht="15">
      <c r="BF3" s="13"/>
    </row>
    <row r="4" ht="15">
      <c r="BF4" s="13"/>
    </row>
    <row r="5" spans="54:105" ht="15">
      <c r="BB5" s="90" t="s">
        <v>16</v>
      </c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</row>
    <row r="6" spans="54:105" ht="28.5" customHeight="1">
      <c r="BB6" s="79" t="s">
        <v>351</v>
      </c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</row>
    <row r="7" spans="1:105" s="2" customFormat="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94" t="s">
        <v>19</v>
      </c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</row>
    <row r="8" spans="54:105" ht="21.75" customHeight="1"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X8" s="91" t="s">
        <v>352</v>
      </c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</row>
    <row r="9" spans="54:105" ht="15">
      <c r="BB9" s="92" t="s">
        <v>5</v>
      </c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2"/>
      <c r="BW9" s="2"/>
      <c r="BX9" s="92" t="s">
        <v>6</v>
      </c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</row>
    <row r="10" spans="62:96" ht="15">
      <c r="BJ10" s="5" t="s">
        <v>2</v>
      </c>
      <c r="BK10" s="93" t="s">
        <v>436</v>
      </c>
      <c r="BL10" s="93"/>
      <c r="BM10" s="93"/>
      <c r="BN10" s="93"/>
      <c r="BO10" s="1" t="s">
        <v>2</v>
      </c>
      <c r="BR10" s="93" t="s">
        <v>437</v>
      </c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89">
        <v>20</v>
      </c>
      <c r="CK10" s="89"/>
      <c r="CL10" s="89"/>
      <c r="CM10" s="89"/>
      <c r="CN10" s="83" t="s">
        <v>378</v>
      </c>
      <c r="CO10" s="83"/>
      <c r="CP10" s="83"/>
      <c r="CQ10" s="83"/>
      <c r="CR10" s="1" t="s">
        <v>3</v>
      </c>
    </row>
    <row r="11" ht="15">
      <c r="CV11" s="4"/>
    </row>
    <row r="12" spans="1:105" s="6" customFormat="1" ht="16.5">
      <c r="A12" s="101" t="s">
        <v>429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</row>
    <row r="13" spans="28:88" s="14" customFormat="1" ht="15.75">
      <c r="AB13" s="15" t="s">
        <v>20</v>
      </c>
      <c r="AC13" s="102" t="s">
        <v>422</v>
      </c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F13" s="16"/>
      <c r="CG13" s="17"/>
      <c r="CH13" s="17"/>
      <c r="CI13" s="17"/>
      <c r="CJ13" s="17"/>
    </row>
    <row r="14" spans="29:82" ht="15">
      <c r="AC14" s="103" t="s">
        <v>21</v>
      </c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</row>
    <row r="15" spans="90:105" ht="17.25" customHeight="1">
      <c r="CL15" s="107" t="s">
        <v>7</v>
      </c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</row>
    <row r="16" spans="88:105" ht="15" customHeight="1">
      <c r="CJ16" s="38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</row>
    <row r="17" spans="36:105" ht="15" customHeight="1">
      <c r="AJ17" s="104" t="s">
        <v>2</v>
      </c>
      <c r="AK17" s="104"/>
      <c r="AL17" s="93" t="s">
        <v>436</v>
      </c>
      <c r="AM17" s="93"/>
      <c r="AN17" s="93"/>
      <c r="AO17" s="93"/>
      <c r="AP17" s="105" t="s">
        <v>2</v>
      </c>
      <c r="AQ17" s="105"/>
      <c r="AR17" s="105"/>
      <c r="AS17" s="93" t="s">
        <v>439</v>
      </c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89">
        <v>20</v>
      </c>
      <c r="BH17" s="89"/>
      <c r="BI17" s="89"/>
      <c r="BJ17" s="89"/>
      <c r="BK17" s="83" t="s">
        <v>378</v>
      </c>
      <c r="BL17" s="83"/>
      <c r="BM17" s="83"/>
      <c r="BN17" s="83"/>
      <c r="BO17" s="1" t="s">
        <v>3</v>
      </c>
      <c r="BY17" s="7"/>
      <c r="CE17" s="11"/>
      <c r="CJ17" s="38" t="s">
        <v>8</v>
      </c>
      <c r="CL17" s="80" t="s">
        <v>438</v>
      </c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</row>
    <row r="18" spans="1:105" ht="1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7"/>
      <c r="CE18" s="11"/>
      <c r="CJ18" s="38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</row>
    <row r="19" spans="1:105" ht="1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7"/>
      <c r="CE19" s="11"/>
      <c r="CJ19" s="38" t="s">
        <v>22</v>
      </c>
      <c r="CL19" s="95" t="s">
        <v>430</v>
      </c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7"/>
    </row>
    <row r="20" spans="1:105" ht="1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7"/>
      <c r="CE20" s="11"/>
      <c r="CJ20" s="38" t="s">
        <v>23</v>
      </c>
      <c r="CL20" s="98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100"/>
    </row>
    <row r="21" spans="77:105" ht="15" customHeight="1">
      <c r="BY21" s="7"/>
      <c r="BZ21" s="7"/>
      <c r="CJ21" s="38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</row>
    <row r="22" spans="1:105" ht="21" customHeight="1">
      <c r="A22" s="1" t="s">
        <v>342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81" t="s">
        <v>353</v>
      </c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7"/>
      <c r="BZ22" s="7"/>
      <c r="CJ22" s="38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</row>
    <row r="23" spans="1:105" ht="21" customHeight="1">
      <c r="A23" s="39" t="s">
        <v>343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CJ23" s="38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</row>
    <row r="24" spans="1:105" ht="20.25" customHeight="1">
      <c r="A24" s="39" t="s">
        <v>25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CJ24" s="38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</row>
    <row r="25" spans="1:105" s="7" customFormat="1" ht="1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4"/>
      <c r="BZ25" s="34"/>
      <c r="CA25" s="34"/>
      <c r="CB25" s="9"/>
      <c r="CC25" s="9"/>
      <c r="CD25" s="9"/>
      <c r="CE25" s="9"/>
      <c r="CF25" s="9"/>
      <c r="CG25" s="9"/>
      <c r="CH25" s="9"/>
      <c r="CI25" s="9"/>
      <c r="CJ25" s="38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</row>
    <row r="26" spans="1:105" s="7" customFormat="1" ht="15" customHeight="1">
      <c r="A26" s="39" t="s">
        <v>10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83" t="s">
        <v>388</v>
      </c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34"/>
      <c r="BZ26" s="34"/>
      <c r="CA26" s="34"/>
      <c r="CB26" s="9"/>
      <c r="CC26" s="9"/>
      <c r="CD26" s="9"/>
      <c r="CE26" s="9"/>
      <c r="CF26" s="9"/>
      <c r="CG26" s="9"/>
      <c r="CH26" s="9"/>
      <c r="CI26" s="9"/>
      <c r="CJ26" s="38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</row>
    <row r="27" spans="1:105" ht="1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7"/>
      <c r="BZ27" s="7"/>
      <c r="CJ27" s="38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</row>
    <row r="28" spans="1:105" ht="15" customHeight="1">
      <c r="A28" s="39" t="s">
        <v>55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CJ28" s="38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</row>
    <row r="29" spans="1:105" s="7" customFormat="1" ht="15" customHeight="1">
      <c r="A29" s="39" t="s">
        <v>56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34"/>
      <c r="BZ29" s="34"/>
      <c r="CA29" s="34"/>
      <c r="CB29" s="9"/>
      <c r="CC29" s="9"/>
      <c r="CD29" s="9"/>
      <c r="CE29" s="9"/>
      <c r="CF29" s="9"/>
      <c r="CG29" s="9"/>
      <c r="CH29" s="9"/>
      <c r="CI29" s="9"/>
      <c r="CJ29" s="38"/>
      <c r="CL29" s="86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8"/>
    </row>
    <row r="30" spans="1:105" s="7" customFormat="1" ht="15" customHeight="1">
      <c r="A30" s="39" t="s">
        <v>57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34"/>
      <c r="BZ30" s="34"/>
      <c r="CA30" s="34"/>
      <c r="CB30" s="9"/>
      <c r="CC30" s="9"/>
      <c r="CD30" s="9"/>
      <c r="CE30" s="9"/>
      <c r="CF30" s="9"/>
      <c r="CG30" s="9"/>
      <c r="CH30" s="9"/>
      <c r="CI30" s="9"/>
      <c r="CJ30" s="38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</row>
    <row r="31" spans="1:105" ht="15" customHeight="1">
      <c r="A31" s="1" t="s">
        <v>58</v>
      </c>
      <c r="B31" s="39"/>
      <c r="C31" s="39"/>
      <c r="D31" s="39"/>
      <c r="E31" s="39"/>
      <c r="F31" s="39"/>
      <c r="G31" s="3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40"/>
      <c r="V31" s="40"/>
      <c r="W31" s="40"/>
      <c r="X31" s="40"/>
      <c r="Y31" s="40"/>
      <c r="Z31" s="40"/>
      <c r="AA31" s="40"/>
      <c r="AB31" s="40"/>
      <c r="AC31" s="13"/>
      <c r="AD31" s="39"/>
      <c r="AE31" s="39"/>
      <c r="AF31" s="39"/>
      <c r="AG31" s="39"/>
      <c r="AH31" s="39"/>
      <c r="AI31" s="39"/>
      <c r="AJ31" s="39"/>
      <c r="AK31" s="13"/>
      <c r="AL31" s="13"/>
      <c r="AM31" s="13"/>
      <c r="AN31" s="13"/>
      <c r="AO31" s="13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CJ31" s="38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</row>
    <row r="32" spans="1:105" ht="15" customHeight="1">
      <c r="A32" s="39"/>
      <c r="B32" s="39"/>
      <c r="C32" s="39"/>
      <c r="D32" s="39"/>
      <c r="E32" s="39"/>
      <c r="F32" s="39"/>
      <c r="G32" s="3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40"/>
      <c r="V32" s="40"/>
      <c r="W32" s="40"/>
      <c r="X32" s="40"/>
      <c r="Y32" s="40"/>
      <c r="Z32" s="40"/>
      <c r="AA32" s="40"/>
      <c r="AB32" s="40"/>
      <c r="AC32" s="13"/>
      <c r="AD32" s="13"/>
      <c r="AE32" s="13"/>
      <c r="AF32" s="13"/>
      <c r="AG32" s="13"/>
      <c r="AH32" s="39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39"/>
      <c r="BY32" s="7"/>
      <c r="BZ32" s="7"/>
      <c r="CJ32" s="38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</row>
    <row r="33" spans="1:105" ht="15" customHeight="1">
      <c r="A33" s="39" t="s">
        <v>26</v>
      </c>
      <c r="B33" s="39"/>
      <c r="C33" s="39"/>
      <c r="D33" s="39"/>
      <c r="E33" s="39"/>
      <c r="F33" s="39"/>
      <c r="G33" s="3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40"/>
      <c r="V33" s="40"/>
      <c r="W33" s="40"/>
      <c r="X33" s="40"/>
      <c r="Y33" s="40"/>
      <c r="Z33" s="40"/>
      <c r="AA33" s="40"/>
      <c r="AB33" s="40"/>
      <c r="AC33" s="13"/>
      <c r="AD33" s="13"/>
      <c r="AE33" s="13"/>
      <c r="AF33" s="13"/>
      <c r="AG33" s="13"/>
      <c r="AH33" s="39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39"/>
      <c r="BY33" s="7"/>
      <c r="BZ33" s="7"/>
      <c r="CJ33" s="38" t="s">
        <v>9</v>
      </c>
      <c r="CL33" s="80" t="s">
        <v>24</v>
      </c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</row>
    <row r="34" spans="1:105" ht="1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CJ34" s="38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</row>
    <row r="35" spans="1:105" ht="15" customHeight="1">
      <c r="A35" s="39" t="s">
        <v>17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81" t="s">
        <v>355</v>
      </c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CJ35" s="38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</row>
    <row r="36" spans="1:105" s="7" customFormat="1" ht="15" customHeight="1">
      <c r="A36" s="39" t="s">
        <v>13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34"/>
      <c r="BZ36" s="34"/>
      <c r="CA36" s="34"/>
      <c r="CB36" s="9"/>
      <c r="CC36" s="9"/>
      <c r="CD36" s="9"/>
      <c r="CE36" s="9"/>
      <c r="CF36" s="9"/>
      <c r="CG36" s="9"/>
      <c r="CH36" s="9"/>
      <c r="CI36" s="9"/>
      <c r="CJ36" s="38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</row>
    <row r="37" spans="1:105" s="7" customFormat="1" ht="15" customHeight="1">
      <c r="A37" s="39" t="s">
        <v>14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34"/>
      <c r="BZ37" s="34"/>
      <c r="CA37" s="34"/>
      <c r="CB37" s="9"/>
      <c r="CC37" s="9"/>
      <c r="CD37" s="9"/>
      <c r="CE37" s="9"/>
      <c r="CF37" s="9"/>
      <c r="CG37" s="9"/>
      <c r="CH37" s="9"/>
      <c r="CI37" s="9"/>
      <c r="CJ37" s="38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</row>
    <row r="38" spans="1:88" ht="15">
      <c r="A38" s="3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9"/>
      <c r="V38" s="20"/>
      <c r="W38" s="20"/>
      <c r="X38" s="20"/>
      <c r="Y38" s="20"/>
      <c r="Z38" s="12"/>
      <c r="AA38" s="12"/>
      <c r="AB38" s="12"/>
      <c r="AC38" s="8"/>
      <c r="AD38" s="8"/>
      <c r="AE38" s="8"/>
      <c r="AF38" s="8"/>
      <c r="AG38" s="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Y38" s="7"/>
      <c r="BZ38" s="7"/>
      <c r="CJ38" s="10"/>
    </row>
    <row r="39" spans="1:105" ht="15">
      <c r="A39" s="3" t="s">
        <v>15</v>
      </c>
      <c r="AP39" s="84" t="s">
        <v>354</v>
      </c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</row>
    <row r="40" spans="1:105" ht="15">
      <c r="A40" s="3" t="s">
        <v>343</v>
      </c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</row>
    <row r="41" spans="1:105" ht="15">
      <c r="A41" s="3" t="s">
        <v>25</v>
      </c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</row>
    <row r="42" s="21" customFormat="1" ht="3" customHeight="1"/>
  </sheetData>
  <sheetProtection/>
  <mergeCells count="48">
    <mergeCell ref="CL36:DA36"/>
    <mergeCell ref="CJ10:CM10"/>
    <mergeCell ref="CL25:DA25"/>
    <mergeCell ref="CL26:DA26"/>
    <mergeCell ref="CL21:DA21"/>
    <mergeCell ref="AP39:DA41"/>
    <mergeCell ref="CL33:DA33"/>
    <mergeCell ref="CL34:DA34"/>
    <mergeCell ref="AP35:BX37"/>
    <mergeCell ref="CL35:DA35"/>
    <mergeCell ref="CL32:DA32"/>
    <mergeCell ref="AS17:BF17"/>
    <mergeCell ref="CL37:DA37"/>
    <mergeCell ref="CL24:DA24"/>
    <mergeCell ref="BD2:DA2"/>
    <mergeCell ref="CL15:DA15"/>
    <mergeCell ref="CL16:DA16"/>
    <mergeCell ref="CL17:DA17"/>
    <mergeCell ref="CN10:CQ10"/>
    <mergeCell ref="BK10:BN10"/>
    <mergeCell ref="CL19:DA20"/>
    <mergeCell ref="CL18:DA18"/>
    <mergeCell ref="A12:DA12"/>
    <mergeCell ref="AC13:CD13"/>
    <mergeCell ref="AC14:CD14"/>
    <mergeCell ref="AJ17:AK17"/>
    <mergeCell ref="AL17:AO17"/>
    <mergeCell ref="AP17:AR17"/>
    <mergeCell ref="CL22:DA22"/>
    <mergeCell ref="CL23:DA23"/>
    <mergeCell ref="CL31:DA31"/>
    <mergeCell ref="BB5:DA5"/>
    <mergeCell ref="BB8:BU8"/>
    <mergeCell ref="BB9:BU9"/>
    <mergeCell ref="BX8:DA8"/>
    <mergeCell ref="BX9:DA9"/>
    <mergeCell ref="BR10:CI10"/>
    <mergeCell ref="BB7:DA7"/>
    <mergeCell ref="BB6:DA6"/>
    <mergeCell ref="CL28:DA28"/>
    <mergeCell ref="AP22:BX24"/>
    <mergeCell ref="AP26:BX26"/>
    <mergeCell ref="AP28:BX31"/>
    <mergeCell ref="CL29:DA29"/>
    <mergeCell ref="CL30:DA30"/>
    <mergeCell ref="CL27:DA27"/>
    <mergeCell ref="BK17:BN17"/>
    <mergeCell ref="BG17:BJ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Z87"/>
  <sheetViews>
    <sheetView view="pageBreakPreview" zoomScaleSheetLayoutView="100" zoomScalePageLayoutView="0" workbookViewId="0" topLeftCell="A46">
      <selection activeCell="AZ4" sqref="AZ4:BY4"/>
    </sheetView>
  </sheetViews>
  <sheetFormatPr defaultColWidth="0.875" defaultRowHeight="12.75"/>
  <cols>
    <col min="1" max="103" width="0.875" style="21" customWidth="1"/>
    <col min="104" max="104" width="3.00390625" style="21" customWidth="1"/>
    <col min="105" max="16384" width="0.875" style="21" customWidth="1"/>
  </cols>
  <sheetData>
    <row r="1" s="24" customFormat="1" ht="11.25" customHeight="1"/>
    <row r="2" spans="1:104" s="58" customFormat="1" ht="12.75" customHeight="1">
      <c r="A2" s="124" t="s">
        <v>344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</row>
    <row r="3" spans="24:88" s="58" customFormat="1" ht="12.75" customHeight="1">
      <c r="X3" s="59"/>
      <c r="Y3" s="59"/>
      <c r="Z3" s="59"/>
      <c r="AA3" s="59"/>
      <c r="AB3" s="59"/>
      <c r="AW3" s="59"/>
      <c r="AX3" s="59"/>
      <c r="AY3" s="59" t="s">
        <v>27</v>
      </c>
      <c r="AZ3" s="127" t="s">
        <v>432</v>
      </c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8">
        <v>20</v>
      </c>
      <c r="CA3" s="128"/>
      <c r="CB3" s="128"/>
      <c r="CC3" s="128"/>
      <c r="CD3" s="125" t="s">
        <v>378</v>
      </c>
      <c r="CE3" s="125"/>
      <c r="CF3" s="125"/>
      <c r="CG3" s="125"/>
      <c r="CH3" s="126" t="s">
        <v>3</v>
      </c>
      <c r="CI3" s="126"/>
      <c r="CJ3" s="126"/>
    </row>
    <row r="4" spans="52:77" s="2" customFormat="1" ht="12">
      <c r="AZ4" s="92" t="s">
        <v>59</v>
      </c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</row>
    <row r="5" s="1" customFormat="1" ht="6" customHeight="1"/>
    <row r="6" spans="1:104" s="25" customFormat="1" ht="14.25" customHeight="1">
      <c r="A6" s="113" t="s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 t="s">
        <v>383</v>
      </c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</row>
    <row r="7" spans="1:104" s="25" customFormat="1" ht="13.5">
      <c r="A7" s="26"/>
      <c r="B7" s="114" t="s">
        <v>29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5"/>
      <c r="CC7" s="121">
        <f>CC9+CC15</f>
        <v>221855466.51999998</v>
      </c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</row>
    <row r="8" spans="1:104" s="28" customFormat="1" ht="12.75" customHeight="1">
      <c r="A8" s="27"/>
      <c r="B8" s="119" t="s">
        <v>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20"/>
    </row>
    <row r="9" spans="1:104" s="28" customFormat="1" ht="27" customHeight="1">
      <c r="A9" s="27"/>
      <c r="B9" s="111" t="s">
        <v>28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2"/>
      <c r="CC9" s="116">
        <f>120262924.13</f>
        <v>120262924.13</v>
      </c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8"/>
    </row>
    <row r="10" spans="1:104" s="28" customFormat="1" ht="12.75" customHeight="1">
      <c r="A10" s="27"/>
      <c r="B10" s="119" t="s">
        <v>4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20"/>
    </row>
    <row r="11" spans="1:104" s="28" customFormat="1" ht="27.75" customHeight="1">
      <c r="A11" s="27"/>
      <c r="B11" s="111" t="s">
        <v>30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2"/>
      <c r="CC11" s="108">
        <v>120259924.13</v>
      </c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10"/>
    </row>
    <row r="12" spans="1:104" s="28" customFormat="1" ht="27.75" customHeight="1">
      <c r="A12" s="27"/>
      <c r="B12" s="111" t="s">
        <v>31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2"/>
      <c r="CC12" s="108">
        <v>0</v>
      </c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10"/>
    </row>
    <row r="13" spans="1:104" s="28" customFormat="1" ht="27.75" customHeight="1">
      <c r="A13" s="27"/>
      <c r="B13" s="111" t="s">
        <v>32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2"/>
      <c r="CC13" s="108">
        <v>3000</v>
      </c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10"/>
    </row>
    <row r="14" spans="1:104" s="28" customFormat="1" ht="27.75" customHeight="1">
      <c r="A14" s="27"/>
      <c r="B14" s="111" t="s">
        <v>345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2"/>
      <c r="CC14" s="108">
        <v>61154414.35</v>
      </c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10"/>
    </row>
    <row r="15" spans="1:104" s="28" customFormat="1" ht="27.75" customHeight="1">
      <c r="A15" s="27"/>
      <c r="B15" s="111" t="s">
        <v>346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2"/>
      <c r="CC15" s="108">
        <f>101592542.39</f>
        <v>101592542.39</v>
      </c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10"/>
    </row>
    <row r="16" spans="1:104" s="28" customFormat="1" ht="12.75" customHeight="1">
      <c r="A16" s="27"/>
      <c r="B16" s="119" t="s">
        <v>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20"/>
    </row>
    <row r="17" spans="1:104" s="28" customFormat="1" ht="27.75" customHeight="1">
      <c r="A17" s="29"/>
      <c r="B17" s="111" t="s">
        <v>33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2"/>
      <c r="CC17" s="108">
        <v>74590750.19</v>
      </c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10"/>
    </row>
    <row r="18" spans="1:104" s="28" customFormat="1" ht="27.75" customHeight="1">
      <c r="A18" s="27"/>
      <c r="B18" s="111" t="s">
        <v>347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  <c r="CC18" s="108">
        <v>15133633.83</v>
      </c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10"/>
    </row>
    <row r="19" spans="1:104" s="25" customFormat="1" ht="13.5" customHeight="1">
      <c r="A19" s="26"/>
      <c r="B19" s="114" t="s">
        <v>34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  <c r="CC19" s="133">
        <f>CC39</f>
        <v>2214434.88</v>
      </c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5"/>
    </row>
    <row r="20" spans="1:104" s="28" customFormat="1" ht="12.75" customHeight="1">
      <c r="A20" s="27"/>
      <c r="B20" s="119" t="s">
        <v>1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20"/>
    </row>
    <row r="21" spans="1:104" s="28" customFormat="1" ht="12.75" customHeight="1">
      <c r="A21" s="27"/>
      <c r="B21" s="119" t="s">
        <v>60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20"/>
      <c r="CC21" s="108">
        <v>0</v>
      </c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10"/>
    </row>
    <row r="22" spans="1:104" s="28" customFormat="1" ht="12.75" customHeight="1">
      <c r="A22" s="27"/>
      <c r="B22" s="119" t="s">
        <v>4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20"/>
    </row>
    <row r="23" spans="1:104" s="28" customFormat="1" ht="12.75" customHeight="1">
      <c r="A23" s="27"/>
      <c r="B23" s="119" t="s">
        <v>61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20"/>
      <c r="CC23" s="108">
        <v>0</v>
      </c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10"/>
    </row>
    <row r="24" spans="1:104" s="28" customFormat="1" ht="27.75" customHeight="1">
      <c r="A24" s="27"/>
      <c r="B24" s="111" t="s">
        <v>62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2"/>
      <c r="CC24" s="108">
        <v>0</v>
      </c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10"/>
    </row>
    <row r="25" spans="1:104" s="28" customFormat="1" ht="12.75" customHeight="1">
      <c r="A25" s="27"/>
      <c r="B25" s="119" t="s">
        <v>63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20"/>
      <c r="CC25" s="108">
        <v>0</v>
      </c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10"/>
    </row>
    <row r="26" spans="1:104" s="28" customFormat="1" ht="27.75" customHeight="1">
      <c r="A26" s="27"/>
      <c r="B26" s="111" t="s">
        <v>64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2"/>
      <c r="CC26" s="108">
        <v>0</v>
      </c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10"/>
    </row>
    <row r="27" spans="1:104" s="28" customFormat="1" ht="27.75" customHeight="1">
      <c r="A27" s="27"/>
      <c r="B27" s="111" t="s">
        <v>65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2"/>
      <c r="CC27" s="108">
        <v>0</v>
      </c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10"/>
    </row>
    <row r="28" spans="1:104" s="28" customFormat="1" ht="12.75" customHeight="1">
      <c r="A28" s="30"/>
      <c r="B28" s="119" t="s">
        <v>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20"/>
      <c r="CC28" s="108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10"/>
    </row>
    <row r="29" spans="1:104" s="28" customFormat="1" ht="12.75" customHeight="1">
      <c r="A29" s="27"/>
      <c r="B29" s="119" t="s">
        <v>66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20"/>
      <c r="CC29" s="108">
        <v>0</v>
      </c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10"/>
    </row>
    <row r="30" spans="1:104" s="28" customFormat="1" ht="12.75" customHeight="1">
      <c r="A30" s="27"/>
      <c r="B30" s="119" t="s">
        <v>67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20"/>
      <c r="CC30" s="108">
        <v>0</v>
      </c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10"/>
    </row>
    <row r="31" spans="1:104" s="28" customFormat="1" ht="12.75" customHeight="1">
      <c r="A31" s="27"/>
      <c r="B31" s="119" t="s">
        <v>68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20"/>
      <c r="CC31" s="108">
        <v>0</v>
      </c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10"/>
    </row>
    <row r="32" spans="1:104" s="28" customFormat="1" ht="12.75" customHeight="1">
      <c r="A32" s="27"/>
      <c r="B32" s="119" t="s">
        <v>69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20"/>
      <c r="CC32" s="108">
        <v>0</v>
      </c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10"/>
    </row>
    <row r="33" spans="1:104" s="28" customFormat="1" ht="12.75" customHeight="1">
      <c r="A33" s="27"/>
      <c r="B33" s="119" t="s">
        <v>70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20"/>
      <c r="CC33" s="108">
        <v>0</v>
      </c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10"/>
    </row>
    <row r="34" spans="1:104" s="28" customFormat="1" ht="12.75" customHeight="1">
      <c r="A34" s="27"/>
      <c r="B34" s="119" t="s">
        <v>71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20"/>
      <c r="CC34" s="108">
        <v>0</v>
      </c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10"/>
    </row>
    <row r="35" spans="1:104" s="28" customFormat="1" ht="12.75" customHeight="1">
      <c r="A35" s="27"/>
      <c r="B35" s="119" t="s">
        <v>72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20"/>
      <c r="CC35" s="108">
        <v>0</v>
      </c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10"/>
    </row>
    <row r="36" spans="1:104" s="28" customFormat="1" ht="12.75" customHeight="1">
      <c r="A36" s="27"/>
      <c r="B36" s="119" t="s">
        <v>73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20"/>
      <c r="CC36" s="108">
        <v>0</v>
      </c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10"/>
    </row>
    <row r="37" spans="1:104" s="28" customFormat="1" ht="12.75" customHeight="1">
      <c r="A37" s="27"/>
      <c r="B37" s="119" t="s">
        <v>74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20"/>
      <c r="CC37" s="108">
        <v>0</v>
      </c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10"/>
    </row>
    <row r="38" spans="1:104" s="28" customFormat="1" ht="12.75" customHeight="1">
      <c r="A38" s="27"/>
      <c r="B38" s="119" t="s">
        <v>75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20"/>
      <c r="CC38" s="108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10"/>
    </row>
    <row r="39" spans="1:104" s="28" customFormat="1" ht="41.25" customHeight="1">
      <c r="A39" s="27"/>
      <c r="B39" s="111" t="s">
        <v>76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2"/>
      <c r="CC39" s="108">
        <f>SUM(CC41:CZ52)</f>
        <v>2214434.88</v>
      </c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10"/>
    </row>
    <row r="40" spans="1:104" s="31" customFormat="1" ht="12.75" customHeight="1">
      <c r="A40" s="27"/>
      <c r="B40" s="129" t="s">
        <v>4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30"/>
    </row>
    <row r="41" spans="1:104" s="31" customFormat="1" ht="12.75" customHeight="1">
      <c r="A41" s="27"/>
      <c r="B41" s="129" t="s">
        <v>77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30"/>
      <c r="CC41" s="108">
        <v>0</v>
      </c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10"/>
    </row>
    <row r="42" spans="1:104" s="31" customFormat="1" ht="12.75" customHeight="1">
      <c r="A42" s="27"/>
      <c r="B42" s="129" t="s">
        <v>78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30"/>
      <c r="CC42" s="108">
        <v>0</v>
      </c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10"/>
    </row>
    <row r="43" spans="1:104" s="31" customFormat="1" ht="12.75" customHeight="1">
      <c r="A43" s="27"/>
      <c r="B43" s="129" t="s">
        <v>79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30"/>
      <c r="CC43" s="108">
        <v>0</v>
      </c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10"/>
    </row>
    <row r="44" spans="1:104" s="31" customFormat="1" ht="12.75" customHeight="1">
      <c r="A44" s="27"/>
      <c r="B44" s="129" t="s">
        <v>80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30"/>
      <c r="CC44" s="108">
        <v>0</v>
      </c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10"/>
    </row>
    <row r="45" spans="1:104" s="31" customFormat="1" ht="12.75" customHeight="1">
      <c r="A45" s="27"/>
      <c r="B45" s="119" t="s">
        <v>81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20"/>
      <c r="CC45" s="108">
        <v>25390.8</v>
      </c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10"/>
    </row>
    <row r="46" spans="1:104" s="31" customFormat="1" ht="12.75" customHeight="1">
      <c r="A46" s="27"/>
      <c r="B46" s="119" t="s">
        <v>82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20"/>
      <c r="CC46" s="108">
        <v>0</v>
      </c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10"/>
    </row>
    <row r="47" spans="1:104" s="31" customFormat="1" ht="12.75" customHeight="1">
      <c r="A47" s="27"/>
      <c r="B47" s="119" t="s">
        <v>83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20"/>
      <c r="CC47" s="108">
        <v>0</v>
      </c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10"/>
    </row>
    <row r="48" spans="1:104" s="31" customFormat="1" ht="12.75" customHeight="1">
      <c r="A48" s="27"/>
      <c r="B48" s="119" t="s">
        <v>84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20"/>
      <c r="CC48" s="108">
        <v>0</v>
      </c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10"/>
    </row>
    <row r="49" spans="1:104" s="31" customFormat="1" ht="12.75" customHeight="1">
      <c r="A49" s="27"/>
      <c r="B49" s="119" t="s">
        <v>85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20"/>
      <c r="CC49" s="108">
        <v>0</v>
      </c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10"/>
    </row>
    <row r="50" spans="1:104" s="31" customFormat="1" ht="12.75" customHeight="1">
      <c r="A50" s="27"/>
      <c r="B50" s="119" t="s">
        <v>86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20"/>
      <c r="CC50" s="108">
        <v>0</v>
      </c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10"/>
    </row>
    <row r="51" spans="1:104" s="31" customFormat="1" ht="12.75" customHeight="1">
      <c r="A51" s="27"/>
      <c r="B51" s="119" t="s">
        <v>384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20"/>
      <c r="CC51" s="108">
        <v>1750721.71</v>
      </c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10"/>
    </row>
    <row r="52" spans="1:104" s="31" customFormat="1" ht="12.75" customHeight="1">
      <c r="A52" s="27"/>
      <c r="B52" s="119" t="s">
        <v>385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20"/>
      <c r="CC52" s="108">
        <v>438322.37</v>
      </c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10"/>
    </row>
    <row r="53" spans="1:104" s="25" customFormat="1" ht="12.75" customHeight="1">
      <c r="A53" s="26"/>
      <c r="B53" s="131" t="s">
        <v>35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2"/>
      <c r="CC53" s="133">
        <v>0</v>
      </c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5"/>
    </row>
    <row r="54" spans="1:104" s="28" customFormat="1" ht="12.75" customHeight="1">
      <c r="A54" s="27"/>
      <c r="B54" s="119" t="s">
        <v>1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20"/>
    </row>
    <row r="55" spans="1:104" s="31" customFormat="1" ht="12.75" customHeight="1">
      <c r="A55" s="32"/>
      <c r="B55" s="119" t="s">
        <v>87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20"/>
      <c r="CC55" s="108">
        <v>0</v>
      </c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10"/>
    </row>
    <row r="56" spans="1:104" s="31" customFormat="1" ht="12.75" customHeight="1">
      <c r="A56" s="32"/>
      <c r="B56" s="119" t="s">
        <v>88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20"/>
      <c r="CC56" s="108">
        <v>0</v>
      </c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10"/>
    </row>
    <row r="57" spans="1:104" s="31" customFormat="1" ht="28.5" customHeight="1">
      <c r="A57" s="27"/>
      <c r="B57" s="111" t="s">
        <v>89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2"/>
      <c r="CC57" s="108">
        <v>0</v>
      </c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10"/>
    </row>
    <row r="58" spans="1:104" s="31" customFormat="1" ht="12.75" customHeight="1">
      <c r="A58" s="27"/>
      <c r="B58" s="119" t="s">
        <v>4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20"/>
    </row>
    <row r="59" spans="1:104" s="31" customFormat="1" ht="12.75" customHeight="1">
      <c r="A59" s="32"/>
      <c r="B59" s="119" t="s">
        <v>36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20"/>
      <c r="CC59" s="108">
        <v>0</v>
      </c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10"/>
    </row>
    <row r="60" spans="1:104" s="31" customFormat="1" ht="12.75" customHeight="1">
      <c r="A60" s="27"/>
      <c r="B60" s="119" t="s">
        <v>37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20"/>
      <c r="CC60" s="108">
        <v>0</v>
      </c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10"/>
    </row>
    <row r="61" spans="1:104" s="31" customFormat="1" ht="12.75" customHeight="1">
      <c r="A61" s="27"/>
      <c r="B61" s="119" t="s">
        <v>38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20"/>
      <c r="CC61" s="108">
        <v>0</v>
      </c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10"/>
    </row>
    <row r="62" spans="1:104" s="31" customFormat="1" ht="12.75" customHeight="1">
      <c r="A62" s="27"/>
      <c r="B62" s="119" t="s">
        <v>39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20"/>
      <c r="CC62" s="108">
        <v>0</v>
      </c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10"/>
    </row>
    <row r="63" spans="1:104" s="31" customFormat="1" ht="12.75" customHeight="1">
      <c r="A63" s="27"/>
      <c r="B63" s="119" t="s">
        <v>40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20"/>
      <c r="CC63" s="108">
        <v>0</v>
      </c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10"/>
    </row>
    <row r="64" spans="1:104" s="31" customFormat="1" ht="12.75" customHeight="1">
      <c r="A64" s="27"/>
      <c r="B64" s="119" t="s">
        <v>41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20"/>
      <c r="CC64" s="108">
        <v>0</v>
      </c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10"/>
    </row>
    <row r="65" spans="1:104" s="31" customFormat="1" ht="12.75" customHeight="1">
      <c r="A65" s="27"/>
      <c r="B65" s="119" t="s">
        <v>42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20"/>
      <c r="CC65" s="108">
        <v>0</v>
      </c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10"/>
    </row>
    <row r="66" spans="1:104" s="31" customFormat="1" ht="12.75" customHeight="1">
      <c r="A66" s="27"/>
      <c r="B66" s="119" t="s">
        <v>43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20"/>
      <c r="CC66" s="108">
        <v>0</v>
      </c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10"/>
    </row>
    <row r="67" spans="1:104" s="31" customFormat="1" ht="12.75" customHeight="1">
      <c r="A67" s="27"/>
      <c r="B67" s="119" t="s">
        <v>44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20"/>
      <c r="CC67" s="108">
        <v>0</v>
      </c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10"/>
    </row>
    <row r="68" spans="1:104" s="31" customFormat="1" ht="12.75" customHeight="1">
      <c r="A68" s="27"/>
      <c r="B68" s="119" t="s">
        <v>45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20"/>
      <c r="CC68" s="108">
        <v>0</v>
      </c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10"/>
    </row>
    <row r="69" spans="1:104" s="31" customFormat="1" ht="12.75" customHeight="1">
      <c r="A69" s="27"/>
      <c r="B69" s="119" t="s">
        <v>46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20"/>
      <c r="CC69" s="108">
        <v>0</v>
      </c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10"/>
    </row>
    <row r="70" spans="1:104" s="31" customFormat="1" ht="12.75" customHeight="1">
      <c r="A70" s="27"/>
      <c r="B70" s="119" t="s">
        <v>47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20"/>
      <c r="CC70" s="108">
        <v>0</v>
      </c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10"/>
    </row>
    <row r="71" spans="1:104" s="31" customFormat="1" ht="12.75" customHeight="1">
      <c r="A71" s="27"/>
      <c r="B71" s="119" t="s">
        <v>48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20"/>
      <c r="CC71" s="108">
        <v>0</v>
      </c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10"/>
    </row>
    <row r="72" spans="1:104" s="28" customFormat="1" ht="41.25" customHeight="1">
      <c r="A72" s="27"/>
      <c r="B72" s="111" t="s">
        <v>90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2"/>
      <c r="CC72" s="108">
        <v>0</v>
      </c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10"/>
    </row>
    <row r="73" spans="1:104" s="31" customFormat="1" ht="12.75" customHeight="1">
      <c r="A73" s="27"/>
      <c r="B73" s="119" t="s">
        <v>4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20"/>
    </row>
    <row r="74" spans="1:104" s="31" customFormat="1" ht="12.75" customHeight="1">
      <c r="A74" s="32"/>
      <c r="B74" s="119" t="s">
        <v>91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20"/>
      <c r="CC74" s="108">
        <v>0</v>
      </c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10"/>
    </row>
    <row r="75" spans="1:104" s="31" customFormat="1" ht="12.75" customHeight="1">
      <c r="A75" s="27"/>
      <c r="B75" s="119" t="s">
        <v>92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20"/>
      <c r="CC75" s="108">
        <v>0</v>
      </c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10"/>
    </row>
    <row r="76" spans="1:104" s="31" customFormat="1" ht="12.75" customHeight="1">
      <c r="A76" s="27"/>
      <c r="B76" s="119" t="s">
        <v>386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20"/>
      <c r="CC76" s="108">
        <v>0</v>
      </c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10"/>
    </row>
    <row r="77" spans="1:104" s="31" customFormat="1" ht="12.75" customHeight="1">
      <c r="A77" s="27"/>
      <c r="B77" s="119" t="s">
        <v>93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20"/>
      <c r="CC77" s="108">
        <v>0</v>
      </c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10"/>
    </row>
    <row r="78" spans="1:104" s="31" customFormat="1" ht="12.75" customHeight="1">
      <c r="A78" s="27"/>
      <c r="B78" s="119" t="s">
        <v>94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20"/>
      <c r="CC78" s="108">
        <v>0</v>
      </c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10"/>
    </row>
    <row r="79" spans="1:104" s="31" customFormat="1" ht="12.75" customHeight="1">
      <c r="A79" s="27"/>
      <c r="B79" s="119" t="s">
        <v>95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20"/>
      <c r="CC79" s="108">
        <v>0</v>
      </c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10"/>
    </row>
    <row r="80" spans="1:104" s="31" customFormat="1" ht="12.75" customHeight="1">
      <c r="A80" s="27"/>
      <c r="B80" s="119" t="s">
        <v>96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20"/>
      <c r="CC80" s="108">
        <v>0</v>
      </c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10"/>
    </row>
    <row r="81" spans="1:104" s="31" customFormat="1" ht="12.75" customHeight="1">
      <c r="A81" s="27"/>
      <c r="B81" s="119" t="s">
        <v>97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20"/>
      <c r="CC81" s="108">
        <v>0</v>
      </c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10"/>
    </row>
    <row r="82" spans="1:104" s="31" customFormat="1" ht="12.75" customHeight="1">
      <c r="A82" s="27"/>
      <c r="B82" s="119" t="s">
        <v>98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20"/>
      <c r="CC82" s="108">
        <v>0</v>
      </c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10"/>
    </row>
    <row r="83" spans="1:104" s="31" customFormat="1" ht="12.75" customHeight="1">
      <c r="A83" s="27"/>
      <c r="B83" s="119" t="s">
        <v>99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20"/>
      <c r="CC83" s="108">
        <v>0</v>
      </c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10"/>
    </row>
    <row r="84" spans="1:104" s="31" customFormat="1" ht="12.75" customHeight="1">
      <c r="A84" s="27"/>
      <c r="B84" s="119" t="s">
        <v>100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20"/>
      <c r="CC84" s="108">
        <v>0</v>
      </c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10"/>
    </row>
    <row r="85" spans="1:104" s="31" customFormat="1" ht="12.75" customHeight="1">
      <c r="A85" s="27"/>
      <c r="B85" s="119" t="s">
        <v>101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20"/>
      <c r="CC85" s="108">
        <v>0</v>
      </c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10"/>
    </row>
    <row r="86" spans="1:104" s="31" customFormat="1" ht="12.75" customHeight="1">
      <c r="A86" s="27"/>
      <c r="B86" s="119" t="s">
        <v>102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20"/>
      <c r="CC86" s="108">
        <v>0</v>
      </c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10"/>
    </row>
    <row r="87" spans="1:104" s="31" customFormat="1" ht="12.75" customHeight="1">
      <c r="A87" s="68"/>
      <c r="B87" s="119" t="s">
        <v>387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20"/>
      <c r="CC87" s="108">
        <v>0</v>
      </c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10"/>
    </row>
  </sheetData>
  <sheetProtection/>
  <mergeCells count="161">
    <mergeCell ref="CC51:CZ51"/>
    <mergeCell ref="B52:CB52"/>
    <mergeCell ref="CC52:CZ52"/>
    <mergeCell ref="B87:CB87"/>
    <mergeCell ref="CC87:CZ87"/>
    <mergeCell ref="B86:CB86"/>
    <mergeCell ref="CC86:CZ86"/>
    <mergeCell ref="CC84:CZ84"/>
    <mergeCell ref="B81:CB81"/>
    <mergeCell ref="CC81:CZ81"/>
    <mergeCell ref="B25:CB25"/>
    <mergeCell ref="B26:CB26"/>
    <mergeCell ref="CC26:CZ26"/>
    <mergeCell ref="B85:CB85"/>
    <mergeCell ref="CC85:CZ85"/>
    <mergeCell ref="B83:CB83"/>
    <mergeCell ref="CC83:CZ83"/>
    <mergeCell ref="B80:CB80"/>
    <mergeCell ref="CC80:CZ80"/>
    <mergeCell ref="B84:CB84"/>
    <mergeCell ref="CC23:CZ23"/>
    <mergeCell ref="CC21:CZ21"/>
    <mergeCell ref="B19:CB19"/>
    <mergeCell ref="B21:CB21"/>
    <mergeCell ref="CC19:CZ19"/>
    <mergeCell ref="B20:CZ20"/>
    <mergeCell ref="CC79:CZ79"/>
    <mergeCell ref="B18:CB18"/>
    <mergeCell ref="B16:CZ16"/>
    <mergeCell ref="CC18:CZ18"/>
    <mergeCell ref="B17:CB17"/>
    <mergeCell ref="CC17:CZ17"/>
    <mergeCell ref="B24:CB24"/>
    <mergeCell ref="CC24:CZ24"/>
    <mergeCell ref="B22:CZ22"/>
    <mergeCell ref="B23:CB23"/>
    <mergeCell ref="CC74:CZ74"/>
    <mergeCell ref="B75:CB75"/>
    <mergeCell ref="CC75:CZ75"/>
    <mergeCell ref="B82:CB82"/>
    <mergeCell ref="CC82:CZ82"/>
    <mergeCell ref="B77:CB77"/>
    <mergeCell ref="CC77:CZ77"/>
    <mergeCell ref="B78:CB78"/>
    <mergeCell ref="CC78:CZ78"/>
    <mergeCell ref="B79:CB79"/>
    <mergeCell ref="B76:CB76"/>
    <mergeCell ref="CC76:CZ76"/>
    <mergeCell ref="B70:CB70"/>
    <mergeCell ref="CC70:CZ70"/>
    <mergeCell ref="B71:CB71"/>
    <mergeCell ref="CC71:CZ71"/>
    <mergeCell ref="B72:CB72"/>
    <mergeCell ref="CC72:CZ72"/>
    <mergeCell ref="B73:CZ73"/>
    <mergeCell ref="B74:CB74"/>
    <mergeCell ref="CC65:CZ65"/>
    <mergeCell ref="B66:CB66"/>
    <mergeCell ref="CC66:CZ66"/>
    <mergeCell ref="B67:CB67"/>
    <mergeCell ref="CC67:CZ67"/>
    <mergeCell ref="B68:CB68"/>
    <mergeCell ref="CC68:CZ68"/>
    <mergeCell ref="CC60:CZ60"/>
    <mergeCell ref="B61:CB61"/>
    <mergeCell ref="CC61:CZ61"/>
    <mergeCell ref="B62:CB62"/>
    <mergeCell ref="CC62:CZ62"/>
    <mergeCell ref="B69:CB69"/>
    <mergeCell ref="CC69:CZ69"/>
    <mergeCell ref="B64:CB64"/>
    <mergeCell ref="CC64:CZ64"/>
    <mergeCell ref="B65:CB65"/>
    <mergeCell ref="CC53:CZ53"/>
    <mergeCell ref="B51:CB51"/>
    <mergeCell ref="B63:CB63"/>
    <mergeCell ref="CC63:CZ63"/>
    <mergeCell ref="B57:CB57"/>
    <mergeCell ref="CC57:CZ57"/>
    <mergeCell ref="B58:CZ58"/>
    <mergeCell ref="B59:CB59"/>
    <mergeCell ref="CC59:CZ59"/>
    <mergeCell ref="B60:CB60"/>
    <mergeCell ref="B48:CB48"/>
    <mergeCell ref="CC48:CZ48"/>
    <mergeCell ref="B54:CZ54"/>
    <mergeCell ref="B56:CB56"/>
    <mergeCell ref="CC56:CZ56"/>
    <mergeCell ref="B55:CB55"/>
    <mergeCell ref="CC55:CZ55"/>
    <mergeCell ref="B50:CB50"/>
    <mergeCell ref="CC50:CZ50"/>
    <mergeCell ref="B53:CB53"/>
    <mergeCell ref="B49:CB49"/>
    <mergeCell ref="CC49:CZ49"/>
    <mergeCell ref="B44:CB44"/>
    <mergeCell ref="CC44:CZ44"/>
    <mergeCell ref="B45:CB45"/>
    <mergeCell ref="CC45:CZ45"/>
    <mergeCell ref="B46:CB46"/>
    <mergeCell ref="CC46:CZ46"/>
    <mergeCell ref="B47:CB47"/>
    <mergeCell ref="CC47:CZ47"/>
    <mergeCell ref="B43:CB43"/>
    <mergeCell ref="CC43:CZ43"/>
    <mergeCell ref="B39:CB39"/>
    <mergeCell ref="CC39:CZ39"/>
    <mergeCell ref="B40:CZ40"/>
    <mergeCell ref="B41:CB41"/>
    <mergeCell ref="CC41:CZ41"/>
    <mergeCell ref="B42:CB42"/>
    <mergeCell ref="CC42:CZ42"/>
    <mergeCell ref="B34:CB34"/>
    <mergeCell ref="CC34:CZ34"/>
    <mergeCell ref="B27:CB27"/>
    <mergeCell ref="CC27:CZ27"/>
    <mergeCell ref="B33:CB33"/>
    <mergeCell ref="CC38:CZ38"/>
    <mergeCell ref="B38:CB38"/>
    <mergeCell ref="B35:CB35"/>
    <mergeCell ref="B36:CB36"/>
    <mergeCell ref="CC35:CZ35"/>
    <mergeCell ref="AZ3:BY3"/>
    <mergeCell ref="BZ3:CC3"/>
    <mergeCell ref="CC30:CZ30"/>
    <mergeCell ref="CC32:CZ32"/>
    <mergeCell ref="CC25:CZ25"/>
    <mergeCell ref="CC29:CZ29"/>
    <mergeCell ref="B32:CB32"/>
    <mergeCell ref="B10:CZ10"/>
    <mergeCell ref="AZ4:BY4"/>
    <mergeCell ref="B9:CB9"/>
    <mergeCell ref="CD3:CG3"/>
    <mergeCell ref="CH3:CJ3"/>
    <mergeCell ref="B29:CB29"/>
    <mergeCell ref="CC12:CZ12"/>
    <mergeCell ref="B13:CB13"/>
    <mergeCell ref="CC13:CZ13"/>
    <mergeCell ref="B15:CB15"/>
    <mergeCell ref="B12:CB12"/>
    <mergeCell ref="CC15:CZ15"/>
    <mergeCell ref="B14:CB14"/>
    <mergeCell ref="A2:CZ2"/>
    <mergeCell ref="CC36:CZ36"/>
    <mergeCell ref="B37:CB37"/>
    <mergeCell ref="CC37:CZ37"/>
    <mergeCell ref="B28:CB28"/>
    <mergeCell ref="CC28:CZ28"/>
    <mergeCell ref="CC33:CZ33"/>
    <mergeCell ref="B30:CB30"/>
    <mergeCell ref="B31:CB31"/>
    <mergeCell ref="CC31:CZ31"/>
    <mergeCell ref="CC14:CZ14"/>
    <mergeCell ref="B11:CB11"/>
    <mergeCell ref="CC6:CZ6"/>
    <mergeCell ref="B7:CB7"/>
    <mergeCell ref="A6:CB6"/>
    <mergeCell ref="CC11:CZ11"/>
    <mergeCell ref="CC9:CZ9"/>
    <mergeCell ref="B8:CZ8"/>
    <mergeCell ref="CC7:CZ7"/>
  </mergeCells>
  <printOptions/>
  <pageMargins left="0.5905511811023623" right="0.1968503937007874" top="0.905511811023622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0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U82"/>
  <sheetViews>
    <sheetView view="pageBreakPreview" zoomScaleSheetLayoutView="100" zoomScalePageLayoutView="0" workbookViewId="0" topLeftCell="A55">
      <selection activeCell="BE58" sqref="BE58:BT58"/>
    </sheetView>
  </sheetViews>
  <sheetFormatPr defaultColWidth="0.875" defaultRowHeight="12.75"/>
  <cols>
    <col min="1" max="62" width="0.875" style="21" customWidth="1"/>
    <col min="63" max="63" width="2.25390625" style="21" customWidth="1"/>
    <col min="64" max="68" width="0.875" style="21" customWidth="1"/>
    <col min="69" max="69" width="3.125" style="21" customWidth="1"/>
    <col min="70" max="83" width="0.875" style="21" customWidth="1"/>
    <col min="84" max="84" width="3.75390625" style="21" customWidth="1"/>
    <col min="85" max="138" width="0.875" style="21" customWidth="1"/>
    <col min="139" max="139" width="3.875" style="21" customWidth="1"/>
    <col min="140" max="145" width="0.875" style="21" customWidth="1"/>
    <col min="146" max="146" width="1.625" style="21" customWidth="1"/>
    <col min="147" max="147" width="0.875" style="21" customWidth="1"/>
    <col min="148" max="148" width="1.37890625" style="21" customWidth="1"/>
    <col min="149" max="149" width="1.625" style="21" customWidth="1"/>
    <col min="150" max="152" width="0.875" style="21" customWidth="1"/>
    <col min="153" max="153" width="2.625" style="21" customWidth="1"/>
    <col min="154" max="176" width="0.875" style="21" customWidth="1"/>
    <col min="177" max="177" width="13.25390625" style="21" bestFit="1" customWidth="1"/>
    <col min="178" max="16384" width="0.875" style="21" customWidth="1"/>
  </cols>
  <sheetData>
    <row r="1" spans="2:166" s="58" customFormat="1" ht="15" customHeight="1">
      <c r="B1" s="124" t="s">
        <v>348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</row>
    <row r="2" spans="56:120" s="58" customFormat="1" ht="12.75" customHeight="1">
      <c r="BD2" s="59"/>
      <c r="BE2" s="59"/>
      <c r="BF2" s="59"/>
      <c r="BG2" s="59"/>
      <c r="BH2" s="59"/>
      <c r="CC2" s="59"/>
      <c r="CD2" s="59"/>
      <c r="CE2" s="59" t="s">
        <v>27</v>
      </c>
      <c r="CF2" s="127" t="s">
        <v>440</v>
      </c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8">
        <v>20</v>
      </c>
      <c r="DG2" s="128"/>
      <c r="DH2" s="128"/>
      <c r="DI2" s="128"/>
      <c r="DJ2" s="125" t="s">
        <v>378</v>
      </c>
      <c r="DK2" s="125"/>
      <c r="DL2" s="125"/>
      <c r="DM2" s="125"/>
      <c r="DN2" s="126" t="s">
        <v>3</v>
      </c>
      <c r="DO2" s="126"/>
      <c r="DP2" s="126"/>
    </row>
    <row r="3" spans="56:117" s="58" customFormat="1" ht="12.75" customHeight="1">
      <c r="BD3" s="59"/>
      <c r="BE3" s="59"/>
      <c r="BF3" s="59"/>
      <c r="BG3" s="59"/>
      <c r="BH3" s="59"/>
      <c r="CC3" s="59"/>
      <c r="CD3" s="59"/>
      <c r="CE3" s="59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19"/>
      <c r="DG3" s="19"/>
      <c r="DH3" s="19"/>
      <c r="DI3" s="19"/>
      <c r="DJ3" s="60"/>
      <c r="DK3" s="60"/>
      <c r="DL3" s="60"/>
      <c r="DM3" s="60"/>
    </row>
    <row r="4" s="22" customFormat="1" ht="12.75" customHeight="1"/>
    <row r="5" spans="1:167" s="47" customFormat="1" ht="14.25" customHeight="1">
      <c r="A5" s="174" t="s">
        <v>146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74" t="s">
        <v>103</v>
      </c>
      <c r="AF5" s="175"/>
      <c r="AG5" s="175"/>
      <c r="AH5" s="175"/>
      <c r="AI5" s="175"/>
      <c r="AJ5" s="175"/>
      <c r="AK5" s="175"/>
      <c r="AL5" s="175"/>
      <c r="AM5" s="176"/>
      <c r="AN5" s="174" t="s">
        <v>149</v>
      </c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6"/>
      <c r="BE5" s="183" t="s">
        <v>104</v>
      </c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5"/>
    </row>
    <row r="6" spans="1:167" s="47" customFormat="1" ht="14.25" customHeight="1">
      <c r="A6" s="177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9"/>
      <c r="AE6" s="177"/>
      <c r="AF6" s="178"/>
      <c r="AG6" s="178"/>
      <c r="AH6" s="178"/>
      <c r="AI6" s="178"/>
      <c r="AJ6" s="178"/>
      <c r="AK6" s="178"/>
      <c r="AL6" s="178"/>
      <c r="AM6" s="179"/>
      <c r="AN6" s="177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9"/>
      <c r="BE6" s="174" t="s">
        <v>105</v>
      </c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6"/>
      <c r="BU6" s="183" t="s">
        <v>4</v>
      </c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5"/>
    </row>
    <row r="7" spans="1:167" s="47" customFormat="1" ht="84" customHeight="1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9"/>
      <c r="AE7" s="177"/>
      <c r="AF7" s="178"/>
      <c r="AG7" s="178"/>
      <c r="AH7" s="178"/>
      <c r="AI7" s="178"/>
      <c r="AJ7" s="178"/>
      <c r="AK7" s="178"/>
      <c r="AL7" s="178"/>
      <c r="AM7" s="179"/>
      <c r="AN7" s="177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9"/>
      <c r="BE7" s="177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9"/>
      <c r="BU7" s="174" t="s">
        <v>349</v>
      </c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6"/>
      <c r="CL7" s="174" t="s">
        <v>338</v>
      </c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6"/>
      <c r="DE7" s="174" t="s">
        <v>150</v>
      </c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6"/>
      <c r="DV7" s="174" t="s">
        <v>147</v>
      </c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6"/>
      <c r="EM7" s="183" t="s">
        <v>148</v>
      </c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5"/>
    </row>
    <row r="8" spans="1:167" s="47" customFormat="1" ht="34.5" customHeight="1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2"/>
      <c r="AE8" s="180"/>
      <c r="AF8" s="181"/>
      <c r="AG8" s="181"/>
      <c r="AH8" s="181"/>
      <c r="AI8" s="181"/>
      <c r="AJ8" s="181"/>
      <c r="AK8" s="181"/>
      <c r="AL8" s="181"/>
      <c r="AM8" s="182"/>
      <c r="AN8" s="180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2"/>
      <c r="BE8" s="180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2"/>
      <c r="BU8" s="180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2"/>
      <c r="CL8" s="180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2"/>
      <c r="DE8" s="180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2"/>
      <c r="DV8" s="180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2"/>
      <c r="EM8" s="183" t="s">
        <v>105</v>
      </c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5"/>
      <c r="EZ8" s="183" t="s">
        <v>106</v>
      </c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5"/>
    </row>
    <row r="9" spans="1:167" s="53" customFormat="1" ht="13.5">
      <c r="A9" s="168">
        <v>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70"/>
      <c r="AE9" s="168">
        <v>2</v>
      </c>
      <c r="AF9" s="169"/>
      <c r="AG9" s="169"/>
      <c r="AH9" s="169"/>
      <c r="AI9" s="169"/>
      <c r="AJ9" s="169"/>
      <c r="AK9" s="169"/>
      <c r="AL9" s="169"/>
      <c r="AM9" s="170"/>
      <c r="AN9" s="168">
        <v>3</v>
      </c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70"/>
      <c r="BE9" s="168">
        <v>4</v>
      </c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70"/>
      <c r="BU9" s="168">
        <v>5</v>
      </c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70"/>
      <c r="CL9" s="168">
        <v>6</v>
      </c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70"/>
      <c r="DE9" s="168">
        <v>7</v>
      </c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70"/>
      <c r="DV9" s="168">
        <v>8</v>
      </c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70"/>
      <c r="EM9" s="168">
        <v>9</v>
      </c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70"/>
      <c r="EZ9" s="168">
        <v>10</v>
      </c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70"/>
    </row>
    <row r="10" spans="1:167" s="50" customFormat="1" ht="28.5" customHeight="1">
      <c r="A10" s="49"/>
      <c r="B10" s="150" t="s">
        <v>107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1"/>
      <c r="AE10" s="152" t="s">
        <v>108</v>
      </c>
      <c r="AF10" s="153"/>
      <c r="AG10" s="153"/>
      <c r="AH10" s="153"/>
      <c r="AI10" s="153"/>
      <c r="AJ10" s="153"/>
      <c r="AK10" s="153"/>
      <c r="AL10" s="153"/>
      <c r="AM10" s="154"/>
      <c r="AN10" s="152" t="s">
        <v>109</v>
      </c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4"/>
      <c r="BE10" s="144">
        <f>BU10+CL10+DE10+DV10+EM10</f>
        <v>296213198.75</v>
      </c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6"/>
      <c r="BU10" s="144">
        <f>BU14</f>
        <v>19615300</v>
      </c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6"/>
      <c r="CL10" s="144">
        <f>CL18</f>
        <v>40132300</v>
      </c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6"/>
      <c r="DE10" s="171">
        <v>0</v>
      </c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3"/>
      <c r="DV10" s="144">
        <f>DV14</f>
        <v>230287478.75</v>
      </c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6"/>
      <c r="EM10" s="144">
        <f>EM14+EM19</f>
        <v>6178120</v>
      </c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6"/>
      <c r="EZ10" s="171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3"/>
    </row>
    <row r="11" spans="1:167" s="52" customFormat="1" ht="42" customHeight="1">
      <c r="A11" s="51"/>
      <c r="B11" s="160" t="s">
        <v>151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1"/>
      <c r="AE11" s="162" t="s">
        <v>110</v>
      </c>
      <c r="AF11" s="163"/>
      <c r="AG11" s="163"/>
      <c r="AH11" s="163"/>
      <c r="AI11" s="163"/>
      <c r="AJ11" s="163"/>
      <c r="AK11" s="163"/>
      <c r="AL11" s="163"/>
      <c r="AM11" s="164"/>
      <c r="AN11" s="162" t="s">
        <v>115</v>
      </c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4"/>
      <c r="BE11" s="157">
        <v>0</v>
      </c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9"/>
      <c r="BU11" s="157" t="s">
        <v>109</v>
      </c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9"/>
      <c r="CL11" s="157" t="s">
        <v>109</v>
      </c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9"/>
      <c r="DE11" s="157" t="s">
        <v>109</v>
      </c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9"/>
      <c r="DV11" s="157" t="s">
        <v>109</v>
      </c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9"/>
      <c r="EM11" s="157">
        <v>0</v>
      </c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9"/>
      <c r="EZ11" s="157" t="s">
        <v>109</v>
      </c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9"/>
    </row>
    <row r="12" spans="1:167" s="52" customFormat="1" ht="27.75" customHeight="1">
      <c r="A12" s="51"/>
      <c r="B12" s="155" t="s">
        <v>152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6"/>
      <c r="AE12" s="136" t="s">
        <v>112</v>
      </c>
      <c r="AF12" s="137"/>
      <c r="AG12" s="137"/>
      <c r="AH12" s="137"/>
      <c r="AI12" s="137"/>
      <c r="AJ12" s="137"/>
      <c r="AK12" s="137"/>
      <c r="AL12" s="137"/>
      <c r="AM12" s="138"/>
      <c r="AN12" s="136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8"/>
      <c r="BE12" s="147">
        <v>0</v>
      </c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9"/>
      <c r="BU12" s="147" t="s">
        <v>109</v>
      </c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9"/>
      <c r="CL12" s="147" t="s">
        <v>109</v>
      </c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9"/>
      <c r="DE12" s="147" t="s">
        <v>109</v>
      </c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9"/>
      <c r="DV12" s="147" t="s">
        <v>109</v>
      </c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9"/>
      <c r="EM12" s="147">
        <v>0</v>
      </c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9"/>
      <c r="EZ12" s="147" t="s">
        <v>109</v>
      </c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9"/>
    </row>
    <row r="13" spans="1:167" s="52" customFormat="1" ht="27.75" customHeight="1">
      <c r="A13" s="51"/>
      <c r="B13" s="155" t="s">
        <v>153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6"/>
      <c r="AE13" s="136" t="s">
        <v>114</v>
      </c>
      <c r="AF13" s="137"/>
      <c r="AG13" s="137"/>
      <c r="AH13" s="137"/>
      <c r="AI13" s="137"/>
      <c r="AJ13" s="137"/>
      <c r="AK13" s="137"/>
      <c r="AL13" s="137"/>
      <c r="AM13" s="138"/>
      <c r="AN13" s="136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8"/>
      <c r="BE13" s="147">
        <v>0</v>
      </c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9"/>
      <c r="BU13" s="147" t="s">
        <v>109</v>
      </c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9"/>
      <c r="CL13" s="147" t="s">
        <v>109</v>
      </c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9"/>
      <c r="DE13" s="147" t="s">
        <v>109</v>
      </c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9"/>
      <c r="DV13" s="147" t="s">
        <v>109</v>
      </c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9"/>
      <c r="EM13" s="147">
        <v>0</v>
      </c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9"/>
      <c r="EZ13" s="147" t="s">
        <v>109</v>
      </c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9"/>
    </row>
    <row r="14" spans="1:167" s="52" customFormat="1" ht="27.75" customHeight="1">
      <c r="A14" s="51"/>
      <c r="B14" s="160" t="s">
        <v>154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1"/>
      <c r="AE14" s="162" t="s">
        <v>115</v>
      </c>
      <c r="AF14" s="163"/>
      <c r="AG14" s="163"/>
      <c r="AH14" s="163"/>
      <c r="AI14" s="163"/>
      <c r="AJ14" s="163"/>
      <c r="AK14" s="163"/>
      <c r="AL14" s="163"/>
      <c r="AM14" s="164"/>
      <c r="AN14" s="162" t="s">
        <v>117</v>
      </c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4"/>
      <c r="BE14" s="165">
        <f>BU14+DV14+EM14</f>
        <v>253183078.75</v>
      </c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7"/>
      <c r="BU14" s="165">
        <f>BU15</f>
        <v>19615300</v>
      </c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7"/>
      <c r="CL14" s="165" t="str">
        <f>CL15</f>
        <v>Х</v>
      </c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7"/>
      <c r="DE14" s="165" t="s">
        <v>109</v>
      </c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7"/>
      <c r="DV14" s="165">
        <f>DV15</f>
        <v>230287478.75</v>
      </c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7"/>
      <c r="EM14" s="165">
        <v>3280300</v>
      </c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7"/>
      <c r="EZ14" s="157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9"/>
    </row>
    <row r="15" spans="1:167" s="52" customFormat="1" ht="27.75" customHeight="1">
      <c r="A15" s="51"/>
      <c r="B15" s="155" t="s">
        <v>380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6"/>
      <c r="AE15" s="136" t="s">
        <v>116</v>
      </c>
      <c r="AF15" s="137"/>
      <c r="AG15" s="137"/>
      <c r="AH15" s="137"/>
      <c r="AI15" s="137"/>
      <c r="AJ15" s="137"/>
      <c r="AK15" s="137"/>
      <c r="AL15" s="137"/>
      <c r="AM15" s="138"/>
      <c r="AN15" s="136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8"/>
      <c r="BE15" s="139">
        <f>BU15+DV15+EM15</f>
        <v>253183078.75</v>
      </c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1"/>
      <c r="BU15" s="139">
        <f>20214201.43-451201.43-147700</f>
        <v>19615300</v>
      </c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1"/>
      <c r="CL15" s="147" t="s">
        <v>109</v>
      </c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9"/>
      <c r="DE15" s="139" t="s">
        <v>109</v>
      </c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1"/>
      <c r="DV15" s="139">
        <v>230287478.75</v>
      </c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1"/>
      <c r="EM15" s="139">
        <v>3280300</v>
      </c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1"/>
      <c r="EZ15" s="147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9"/>
    </row>
    <row r="16" spans="1:167" s="52" customFormat="1" ht="59.25" customHeight="1">
      <c r="A16" s="51"/>
      <c r="B16" s="160" t="s">
        <v>156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1"/>
      <c r="AE16" s="162" t="s">
        <v>117</v>
      </c>
      <c r="AF16" s="163"/>
      <c r="AG16" s="163"/>
      <c r="AH16" s="163"/>
      <c r="AI16" s="163"/>
      <c r="AJ16" s="163"/>
      <c r="AK16" s="163"/>
      <c r="AL16" s="163"/>
      <c r="AM16" s="164"/>
      <c r="AN16" s="162" t="s">
        <v>118</v>
      </c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4"/>
      <c r="BE16" s="157">
        <v>0</v>
      </c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9"/>
      <c r="BU16" s="157" t="s">
        <v>109</v>
      </c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9"/>
      <c r="CL16" s="157" t="s">
        <v>109</v>
      </c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9"/>
      <c r="DE16" s="157" t="s">
        <v>109</v>
      </c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9"/>
      <c r="DV16" s="157" t="s">
        <v>109</v>
      </c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9"/>
      <c r="EM16" s="157">
        <v>0</v>
      </c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9"/>
      <c r="EZ16" s="157" t="s">
        <v>109</v>
      </c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9"/>
    </row>
    <row r="17" spans="1:167" s="52" customFormat="1" ht="131.25" customHeight="1">
      <c r="A17" s="51"/>
      <c r="B17" s="160" t="s">
        <v>157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1"/>
      <c r="AE17" s="162" t="s">
        <v>118</v>
      </c>
      <c r="AF17" s="163"/>
      <c r="AG17" s="163"/>
      <c r="AH17" s="163"/>
      <c r="AI17" s="163"/>
      <c r="AJ17" s="163"/>
      <c r="AK17" s="163"/>
      <c r="AL17" s="163"/>
      <c r="AM17" s="164"/>
      <c r="AN17" s="162" t="s">
        <v>119</v>
      </c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4"/>
      <c r="BE17" s="157">
        <v>0</v>
      </c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9"/>
      <c r="BU17" s="157" t="s">
        <v>109</v>
      </c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9"/>
      <c r="CL17" s="157" t="s">
        <v>109</v>
      </c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9"/>
      <c r="DE17" s="157" t="s">
        <v>109</v>
      </c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9"/>
      <c r="DV17" s="157" t="s">
        <v>109</v>
      </c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9"/>
      <c r="EM17" s="157">
        <v>0</v>
      </c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9"/>
      <c r="EZ17" s="157" t="s">
        <v>109</v>
      </c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9"/>
    </row>
    <row r="18" spans="1:167" s="52" customFormat="1" ht="41.25" customHeight="1">
      <c r="A18" s="51"/>
      <c r="B18" s="160" t="s">
        <v>381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1"/>
      <c r="AE18" s="162" t="s">
        <v>119</v>
      </c>
      <c r="AF18" s="163"/>
      <c r="AG18" s="163"/>
      <c r="AH18" s="163"/>
      <c r="AI18" s="163"/>
      <c r="AJ18" s="163"/>
      <c r="AK18" s="163"/>
      <c r="AL18" s="163"/>
      <c r="AM18" s="164"/>
      <c r="AN18" s="162" t="s">
        <v>121</v>
      </c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4"/>
      <c r="BE18" s="165">
        <f>CL18</f>
        <v>40132300</v>
      </c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7"/>
      <c r="BU18" s="157" t="s">
        <v>109</v>
      </c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9"/>
      <c r="CL18" s="165">
        <f>39550800+581500</f>
        <v>40132300</v>
      </c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7"/>
      <c r="DE18" s="157">
        <v>0</v>
      </c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9"/>
      <c r="DV18" s="157" t="s">
        <v>109</v>
      </c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9"/>
      <c r="EM18" s="157" t="s">
        <v>109</v>
      </c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9"/>
      <c r="EZ18" s="157" t="s">
        <v>109</v>
      </c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9"/>
    </row>
    <row r="19" spans="1:167" s="52" customFormat="1" ht="14.25" customHeight="1">
      <c r="A19" s="51"/>
      <c r="B19" s="160" t="s">
        <v>158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1"/>
      <c r="AE19" s="162" t="s">
        <v>120</v>
      </c>
      <c r="AF19" s="163"/>
      <c r="AG19" s="163"/>
      <c r="AH19" s="163"/>
      <c r="AI19" s="163"/>
      <c r="AJ19" s="163"/>
      <c r="AK19" s="163"/>
      <c r="AL19" s="163"/>
      <c r="AM19" s="164"/>
      <c r="AN19" s="162" t="s">
        <v>121</v>
      </c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4"/>
      <c r="BE19" s="165">
        <v>2897820</v>
      </c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7"/>
      <c r="BU19" s="157" t="s">
        <v>109</v>
      </c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57" t="s">
        <v>109</v>
      </c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9"/>
      <c r="DE19" s="157" t="s">
        <v>109</v>
      </c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9"/>
      <c r="DV19" s="157" t="s">
        <v>109</v>
      </c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9"/>
      <c r="EM19" s="165">
        <v>2897820</v>
      </c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7"/>
      <c r="EZ19" s="157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9"/>
    </row>
    <row r="20" spans="1:167" s="52" customFormat="1" ht="27.75" customHeight="1">
      <c r="A20" s="51"/>
      <c r="B20" s="160" t="s">
        <v>159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  <c r="AE20" s="162" t="s">
        <v>160</v>
      </c>
      <c r="AF20" s="163"/>
      <c r="AG20" s="163"/>
      <c r="AH20" s="163"/>
      <c r="AI20" s="163"/>
      <c r="AJ20" s="163"/>
      <c r="AK20" s="163"/>
      <c r="AL20" s="163"/>
      <c r="AM20" s="164"/>
      <c r="AN20" s="162" t="s">
        <v>109</v>
      </c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4"/>
      <c r="BE20" s="157">
        <v>0</v>
      </c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9"/>
      <c r="BU20" s="157" t="s">
        <v>109</v>
      </c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9"/>
      <c r="CL20" s="157" t="s">
        <v>109</v>
      </c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9"/>
      <c r="DE20" s="157" t="s">
        <v>109</v>
      </c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9"/>
      <c r="DV20" s="157" t="s">
        <v>109</v>
      </c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9"/>
      <c r="EM20" s="157">
        <v>0</v>
      </c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9"/>
      <c r="EZ20" s="157" t="s">
        <v>109</v>
      </c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9"/>
    </row>
    <row r="21" spans="1:167" s="52" customFormat="1" ht="54.75" customHeight="1">
      <c r="A21" s="51"/>
      <c r="B21" s="155" t="s">
        <v>334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6"/>
      <c r="AE21" s="136" t="s">
        <v>161</v>
      </c>
      <c r="AF21" s="137"/>
      <c r="AG21" s="137"/>
      <c r="AH21" s="137"/>
      <c r="AI21" s="137"/>
      <c r="AJ21" s="137"/>
      <c r="AK21" s="137"/>
      <c r="AL21" s="137"/>
      <c r="AM21" s="138"/>
      <c r="AN21" s="136" t="s">
        <v>141</v>
      </c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8"/>
      <c r="BE21" s="147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9"/>
      <c r="BU21" s="147" t="s">
        <v>109</v>
      </c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9"/>
      <c r="CL21" s="147" t="s">
        <v>109</v>
      </c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9"/>
      <c r="DE21" s="147" t="s">
        <v>109</v>
      </c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9"/>
      <c r="DV21" s="147" t="s">
        <v>109</v>
      </c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9"/>
      <c r="EM21" s="147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9"/>
      <c r="EZ21" s="147" t="s">
        <v>109</v>
      </c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9"/>
    </row>
    <row r="22" spans="1:167" s="52" customFormat="1" ht="41.25" customHeight="1">
      <c r="A22" s="51"/>
      <c r="B22" s="142" t="s">
        <v>171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3"/>
      <c r="AE22" s="136" t="s">
        <v>162</v>
      </c>
      <c r="AF22" s="137"/>
      <c r="AG22" s="137"/>
      <c r="AH22" s="137"/>
      <c r="AI22" s="137"/>
      <c r="AJ22" s="137"/>
      <c r="AK22" s="137"/>
      <c r="AL22" s="137"/>
      <c r="AM22" s="138"/>
      <c r="AN22" s="136" t="s">
        <v>142</v>
      </c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8"/>
      <c r="BE22" s="147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9"/>
      <c r="BU22" s="147" t="s">
        <v>109</v>
      </c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9"/>
      <c r="CL22" s="147" t="s">
        <v>109</v>
      </c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9"/>
      <c r="DE22" s="147" t="s">
        <v>109</v>
      </c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9"/>
      <c r="DV22" s="147" t="s">
        <v>109</v>
      </c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9"/>
      <c r="EM22" s="147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9"/>
      <c r="EZ22" s="147" t="s">
        <v>109</v>
      </c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9"/>
    </row>
    <row r="23" spans="1:167" s="52" customFormat="1" ht="41.25" customHeight="1">
      <c r="A23" s="51"/>
      <c r="B23" s="142" t="s">
        <v>172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3"/>
      <c r="AE23" s="136" t="s">
        <v>163</v>
      </c>
      <c r="AF23" s="137"/>
      <c r="AG23" s="137"/>
      <c r="AH23" s="137"/>
      <c r="AI23" s="137"/>
      <c r="AJ23" s="137"/>
      <c r="AK23" s="137"/>
      <c r="AL23" s="137"/>
      <c r="AM23" s="138"/>
      <c r="AN23" s="136" t="s">
        <v>143</v>
      </c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8"/>
      <c r="BE23" s="147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9"/>
      <c r="BU23" s="147" t="s">
        <v>109</v>
      </c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9"/>
      <c r="CL23" s="147" t="s">
        <v>109</v>
      </c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9"/>
      <c r="DE23" s="147" t="s">
        <v>109</v>
      </c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9"/>
      <c r="DV23" s="147" t="s">
        <v>109</v>
      </c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9"/>
      <c r="EM23" s="147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9"/>
      <c r="EZ23" s="147" t="s">
        <v>109</v>
      </c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9"/>
    </row>
    <row r="24" spans="1:167" s="52" customFormat="1" ht="41.25" customHeight="1">
      <c r="A24" s="51"/>
      <c r="B24" s="142" t="s">
        <v>173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3"/>
      <c r="AE24" s="136" t="s">
        <v>164</v>
      </c>
      <c r="AF24" s="137"/>
      <c r="AG24" s="137"/>
      <c r="AH24" s="137"/>
      <c r="AI24" s="137"/>
      <c r="AJ24" s="137"/>
      <c r="AK24" s="137"/>
      <c r="AL24" s="137"/>
      <c r="AM24" s="138"/>
      <c r="AN24" s="136" t="s">
        <v>168</v>
      </c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8"/>
      <c r="BE24" s="147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9"/>
      <c r="BU24" s="147" t="s">
        <v>109</v>
      </c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9"/>
      <c r="CL24" s="147" t="s">
        <v>109</v>
      </c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9"/>
      <c r="DE24" s="147" t="s">
        <v>109</v>
      </c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9"/>
      <c r="DV24" s="147" t="s">
        <v>109</v>
      </c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9"/>
      <c r="EM24" s="147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9"/>
      <c r="EZ24" s="147" t="s">
        <v>109</v>
      </c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9"/>
    </row>
    <row r="25" spans="1:167" s="52" customFormat="1" ht="27.75" customHeight="1">
      <c r="A25" s="51"/>
      <c r="B25" s="142" t="s">
        <v>174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3"/>
      <c r="AE25" s="136" t="s">
        <v>165</v>
      </c>
      <c r="AF25" s="137"/>
      <c r="AG25" s="137"/>
      <c r="AH25" s="137"/>
      <c r="AI25" s="137"/>
      <c r="AJ25" s="137"/>
      <c r="AK25" s="137"/>
      <c r="AL25" s="137"/>
      <c r="AM25" s="138"/>
      <c r="AN25" s="136" t="s">
        <v>169</v>
      </c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8"/>
      <c r="BE25" s="147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9"/>
      <c r="BU25" s="147" t="s">
        <v>109</v>
      </c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9"/>
      <c r="CL25" s="147" t="s">
        <v>109</v>
      </c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9"/>
      <c r="DE25" s="147" t="s">
        <v>109</v>
      </c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9"/>
      <c r="DV25" s="147" t="s">
        <v>109</v>
      </c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9"/>
      <c r="EM25" s="147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9"/>
      <c r="EZ25" s="147" t="s">
        <v>109</v>
      </c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9"/>
    </row>
    <row r="26" spans="1:167" s="52" customFormat="1" ht="41.25" customHeight="1">
      <c r="A26" s="51"/>
      <c r="B26" s="155" t="s">
        <v>175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6"/>
      <c r="AE26" s="136" t="s">
        <v>166</v>
      </c>
      <c r="AF26" s="137"/>
      <c r="AG26" s="137"/>
      <c r="AH26" s="137"/>
      <c r="AI26" s="137"/>
      <c r="AJ26" s="137"/>
      <c r="AK26" s="137"/>
      <c r="AL26" s="137"/>
      <c r="AM26" s="138"/>
      <c r="AN26" s="136" t="s">
        <v>145</v>
      </c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8"/>
      <c r="BE26" s="147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9"/>
      <c r="BU26" s="147" t="s">
        <v>109</v>
      </c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9"/>
      <c r="CL26" s="147" t="s">
        <v>109</v>
      </c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9"/>
      <c r="DE26" s="147" t="s">
        <v>109</v>
      </c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9"/>
      <c r="DV26" s="147" t="s">
        <v>109</v>
      </c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9"/>
      <c r="EM26" s="147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9"/>
      <c r="EZ26" s="147" t="s">
        <v>109</v>
      </c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9"/>
    </row>
    <row r="27" spans="1:167" s="52" customFormat="1" ht="41.25" customHeight="1">
      <c r="A27" s="51"/>
      <c r="B27" s="142" t="s">
        <v>176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3"/>
      <c r="AE27" s="136" t="s">
        <v>167</v>
      </c>
      <c r="AF27" s="137"/>
      <c r="AG27" s="137"/>
      <c r="AH27" s="137"/>
      <c r="AI27" s="137"/>
      <c r="AJ27" s="137"/>
      <c r="AK27" s="137"/>
      <c r="AL27" s="137"/>
      <c r="AM27" s="138"/>
      <c r="AN27" s="136" t="s">
        <v>170</v>
      </c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8"/>
      <c r="BE27" s="147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9"/>
      <c r="BU27" s="147" t="s">
        <v>109</v>
      </c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9"/>
      <c r="CL27" s="147" t="s">
        <v>109</v>
      </c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9"/>
      <c r="DE27" s="147" t="s">
        <v>109</v>
      </c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9"/>
      <c r="DV27" s="147" t="s">
        <v>109</v>
      </c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9"/>
      <c r="EM27" s="147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9"/>
      <c r="EZ27" s="147" t="s">
        <v>109</v>
      </c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9"/>
    </row>
    <row r="28" spans="1:167" s="52" customFormat="1" ht="41.25" customHeight="1">
      <c r="A28" s="51"/>
      <c r="B28" s="142" t="s">
        <v>187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3"/>
      <c r="AE28" s="136" t="s">
        <v>177</v>
      </c>
      <c r="AF28" s="137"/>
      <c r="AG28" s="137"/>
      <c r="AH28" s="137"/>
      <c r="AI28" s="137"/>
      <c r="AJ28" s="137"/>
      <c r="AK28" s="137"/>
      <c r="AL28" s="137"/>
      <c r="AM28" s="138"/>
      <c r="AN28" s="136" t="s">
        <v>184</v>
      </c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8"/>
      <c r="BE28" s="147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9"/>
      <c r="BU28" s="147" t="s">
        <v>109</v>
      </c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9"/>
      <c r="CL28" s="147" t="s">
        <v>109</v>
      </c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9"/>
      <c r="DE28" s="147" t="s">
        <v>109</v>
      </c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9"/>
      <c r="DV28" s="147" t="s">
        <v>109</v>
      </c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9"/>
      <c r="EM28" s="147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9"/>
      <c r="EZ28" s="147" t="s">
        <v>109</v>
      </c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9"/>
    </row>
    <row r="29" spans="1:167" s="52" customFormat="1" ht="27.75" customHeight="1">
      <c r="A29" s="51"/>
      <c r="B29" s="142" t="s">
        <v>188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3"/>
      <c r="AE29" s="136" t="s">
        <v>178</v>
      </c>
      <c r="AF29" s="137"/>
      <c r="AG29" s="137"/>
      <c r="AH29" s="137"/>
      <c r="AI29" s="137"/>
      <c r="AJ29" s="137"/>
      <c r="AK29" s="137"/>
      <c r="AL29" s="137"/>
      <c r="AM29" s="138"/>
      <c r="AN29" s="136" t="s">
        <v>185</v>
      </c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8"/>
      <c r="BE29" s="147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9"/>
      <c r="BU29" s="147" t="s">
        <v>109</v>
      </c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9"/>
      <c r="CL29" s="147" t="s">
        <v>109</v>
      </c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9"/>
      <c r="DE29" s="147" t="s">
        <v>109</v>
      </c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9"/>
      <c r="DV29" s="147" t="s">
        <v>109</v>
      </c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9"/>
      <c r="EM29" s="147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9"/>
      <c r="EZ29" s="147" t="s">
        <v>109</v>
      </c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9"/>
    </row>
    <row r="30" spans="1:167" s="52" customFormat="1" ht="27.75" customHeight="1">
      <c r="A30" s="51"/>
      <c r="B30" s="142" t="s">
        <v>189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3"/>
      <c r="AE30" s="136" t="s">
        <v>179</v>
      </c>
      <c r="AF30" s="137"/>
      <c r="AG30" s="137"/>
      <c r="AH30" s="137"/>
      <c r="AI30" s="137"/>
      <c r="AJ30" s="137"/>
      <c r="AK30" s="137"/>
      <c r="AL30" s="137"/>
      <c r="AM30" s="138"/>
      <c r="AN30" s="136" t="s">
        <v>186</v>
      </c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8"/>
      <c r="BE30" s="147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9"/>
      <c r="BU30" s="147" t="s">
        <v>109</v>
      </c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9"/>
      <c r="CL30" s="147" t="s">
        <v>109</v>
      </c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9"/>
      <c r="DE30" s="147" t="s">
        <v>109</v>
      </c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9"/>
      <c r="DV30" s="147" t="s">
        <v>109</v>
      </c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9"/>
      <c r="EM30" s="147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9"/>
      <c r="EZ30" s="147" t="s">
        <v>109</v>
      </c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9"/>
    </row>
    <row r="31" spans="1:167" s="50" customFormat="1" ht="27.75" customHeight="1">
      <c r="A31" s="49"/>
      <c r="B31" s="150" t="s">
        <v>122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1"/>
      <c r="AE31" s="152" t="s">
        <v>123</v>
      </c>
      <c r="AF31" s="153"/>
      <c r="AG31" s="153"/>
      <c r="AH31" s="153"/>
      <c r="AI31" s="153"/>
      <c r="AJ31" s="153"/>
      <c r="AK31" s="153"/>
      <c r="AL31" s="153"/>
      <c r="AM31" s="154"/>
      <c r="AN31" s="152" t="s">
        <v>109</v>
      </c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4"/>
      <c r="BE31" s="144">
        <f>BU31+CL31+DE31+DV31+EM31</f>
        <v>296664400.18</v>
      </c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6"/>
      <c r="BU31" s="144">
        <f>BU32+BU38+BU45+BU55+BU58</f>
        <v>20066501.43</v>
      </c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6"/>
      <c r="CL31" s="144">
        <f>CL32+CL38+CL58</f>
        <v>40132300</v>
      </c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6"/>
      <c r="DE31" s="144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6"/>
      <c r="DV31" s="144">
        <f>DV32+DV38+DV45+DV58</f>
        <v>230287478.75</v>
      </c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6"/>
      <c r="EM31" s="144">
        <f>EM32+EM38+EM45+EM58</f>
        <v>6178120</v>
      </c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6"/>
      <c r="EZ31" s="144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6"/>
    </row>
    <row r="32" spans="1:177" s="52" customFormat="1" ht="54.75" customHeight="1">
      <c r="A32" s="51"/>
      <c r="B32" s="160" t="s">
        <v>192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1"/>
      <c r="AE32" s="162" t="s">
        <v>124</v>
      </c>
      <c r="AF32" s="163"/>
      <c r="AG32" s="163"/>
      <c r="AH32" s="163"/>
      <c r="AI32" s="163"/>
      <c r="AJ32" s="163"/>
      <c r="AK32" s="163"/>
      <c r="AL32" s="163"/>
      <c r="AM32" s="164"/>
      <c r="AN32" s="162" t="s">
        <v>108</v>
      </c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4"/>
      <c r="BE32" s="165">
        <f aca="true" t="shared" si="0" ref="BE32:BE38">BU32+CL32+DV32+EM32</f>
        <v>194627309</v>
      </c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7"/>
      <c r="BU32" s="165">
        <f>BU33</f>
        <v>15483100</v>
      </c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7"/>
      <c r="CL32" s="165">
        <f>CL33</f>
        <v>1942000</v>
      </c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7"/>
      <c r="DE32" s="165">
        <v>0</v>
      </c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7"/>
      <c r="DV32" s="165">
        <f>DV33</f>
        <v>174208919</v>
      </c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7"/>
      <c r="EM32" s="165">
        <f>EM33</f>
        <v>2993290</v>
      </c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7"/>
      <c r="EZ32" s="165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7"/>
      <c r="FU32" s="69"/>
    </row>
    <row r="33" spans="1:167" s="52" customFormat="1" ht="41.25" customHeight="1">
      <c r="A33" s="51"/>
      <c r="B33" s="155" t="s">
        <v>221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6"/>
      <c r="AE33" s="136" t="s">
        <v>125</v>
      </c>
      <c r="AF33" s="137"/>
      <c r="AG33" s="137"/>
      <c r="AH33" s="137"/>
      <c r="AI33" s="137"/>
      <c r="AJ33" s="137"/>
      <c r="AK33" s="137"/>
      <c r="AL33" s="137"/>
      <c r="AM33" s="138"/>
      <c r="AN33" s="136" t="s">
        <v>110</v>
      </c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8"/>
      <c r="BE33" s="139">
        <f t="shared" si="0"/>
        <v>194627309</v>
      </c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1"/>
      <c r="BU33" s="139">
        <f>BU34+BU37+BU35</f>
        <v>15483100</v>
      </c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1"/>
      <c r="CL33" s="139">
        <f>CL35</f>
        <v>1942000</v>
      </c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1"/>
      <c r="DE33" s="139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1"/>
      <c r="DV33" s="139">
        <f>DV34+DV35+DV36+DV37</f>
        <v>174208919</v>
      </c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1"/>
      <c r="EM33" s="139">
        <f>EM34+EM37</f>
        <v>2993290</v>
      </c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1"/>
      <c r="EZ33" s="139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1"/>
    </row>
    <row r="34" spans="1:167" s="52" customFormat="1" ht="27.75" customHeight="1">
      <c r="A34" s="51"/>
      <c r="B34" s="142" t="s">
        <v>193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3"/>
      <c r="AE34" s="136" t="s">
        <v>180</v>
      </c>
      <c r="AF34" s="137"/>
      <c r="AG34" s="137"/>
      <c r="AH34" s="137"/>
      <c r="AI34" s="137"/>
      <c r="AJ34" s="137"/>
      <c r="AK34" s="137"/>
      <c r="AL34" s="137"/>
      <c r="AM34" s="138"/>
      <c r="AN34" s="136" t="s">
        <v>112</v>
      </c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8"/>
      <c r="BE34" s="139">
        <f t="shared" si="0"/>
        <v>147286022</v>
      </c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1"/>
      <c r="BU34" s="139">
        <v>11855000</v>
      </c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>
        <v>0</v>
      </c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  <c r="DE34" s="139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1"/>
      <c r="DV34" s="139">
        <v>133132022</v>
      </c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1"/>
      <c r="EM34" s="139">
        <v>2299000</v>
      </c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1"/>
      <c r="EZ34" s="139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1"/>
    </row>
    <row r="35" spans="1:167" s="52" customFormat="1" ht="27.75" customHeight="1">
      <c r="A35" s="51"/>
      <c r="B35" s="142" t="s">
        <v>194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3"/>
      <c r="AE35" s="136" t="s">
        <v>181</v>
      </c>
      <c r="AF35" s="137"/>
      <c r="AG35" s="137"/>
      <c r="AH35" s="137"/>
      <c r="AI35" s="137"/>
      <c r="AJ35" s="137"/>
      <c r="AK35" s="137"/>
      <c r="AL35" s="137"/>
      <c r="AM35" s="138"/>
      <c r="AN35" s="136" t="s">
        <v>114</v>
      </c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8"/>
      <c r="BE35" s="139">
        <f t="shared" si="0"/>
        <v>2857410</v>
      </c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1"/>
      <c r="BU35" s="139">
        <v>47100</v>
      </c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1"/>
      <c r="CL35" s="139">
        <v>1942000</v>
      </c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1"/>
      <c r="DE35" s="139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1"/>
      <c r="DV35" s="139">
        <v>868310</v>
      </c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1"/>
      <c r="EM35" s="139">
        <v>0</v>
      </c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1"/>
      <c r="EZ35" s="139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1"/>
    </row>
    <row r="36" spans="1:167" s="52" customFormat="1" ht="57" customHeight="1">
      <c r="A36" s="51"/>
      <c r="B36" s="142" t="s">
        <v>195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3"/>
      <c r="AE36" s="136" t="s">
        <v>182</v>
      </c>
      <c r="AF36" s="137"/>
      <c r="AG36" s="137"/>
      <c r="AH36" s="137"/>
      <c r="AI36" s="137"/>
      <c r="AJ36" s="137"/>
      <c r="AK36" s="137"/>
      <c r="AL36" s="137"/>
      <c r="AM36" s="138"/>
      <c r="AN36" s="136" t="s">
        <v>190</v>
      </c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8"/>
      <c r="BE36" s="139">
        <f t="shared" si="0"/>
        <v>0</v>
      </c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1"/>
      <c r="BU36" s="139">
        <v>0</v>
      </c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>
        <v>0</v>
      </c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  <c r="DE36" s="139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1"/>
      <c r="DV36" s="139">
        <v>0</v>
      </c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1"/>
      <c r="EM36" s="139">
        <v>0</v>
      </c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1"/>
      <c r="EZ36" s="139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1"/>
    </row>
    <row r="37" spans="1:167" s="52" customFormat="1" ht="40.5" customHeight="1">
      <c r="A37" s="51"/>
      <c r="B37" s="142" t="s">
        <v>18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3"/>
      <c r="AE37" s="136" t="s">
        <v>183</v>
      </c>
      <c r="AF37" s="137"/>
      <c r="AG37" s="137"/>
      <c r="AH37" s="137"/>
      <c r="AI37" s="137"/>
      <c r="AJ37" s="137"/>
      <c r="AK37" s="137"/>
      <c r="AL37" s="137"/>
      <c r="AM37" s="138"/>
      <c r="AN37" s="136" t="s">
        <v>191</v>
      </c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8"/>
      <c r="BE37" s="139">
        <f t="shared" si="0"/>
        <v>44483877</v>
      </c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1"/>
      <c r="BU37" s="139">
        <v>3581000</v>
      </c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1"/>
      <c r="CL37" s="139">
        <v>0</v>
      </c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1"/>
      <c r="DE37" s="139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1"/>
      <c r="DV37" s="139">
        <v>40208587</v>
      </c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1"/>
      <c r="EM37" s="139">
        <v>694290</v>
      </c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1"/>
      <c r="EZ37" s="139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1"/>
    </row>
    <row r="38" spans="1:167" s="52" customFormat="1" ht="41.25" customHeight="1">
      <c r="A38" s="51"/>
      <c r="B38" s="160" t="s">
        <v>196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1"/>
      <c r="AE38" s="162" t="s">
        <v>126</v>
      </c>
      <c r="AF38" s="163"/>
      <c r="AG38" s="163"/>
      <c r="AH38" s="163"/>
      <c r="AI38" s="163"/>
      <c r="AJ38" s="163"/>
      <c r="AK38" s="163"/>
      <c r="AL38" s="163"/>
      <c r="AM38" s="164"/>
      <c r="AN38" s="162" t="s">
        <v>135</v>
      </c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4"/>
      <c r="BE38" s="165">
        <f t="shared" si="0"/>
        <v>0</v>
      </c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7"/>
      <c r="BU38" s="165">
        <v>0</v>
      </c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7"/>
      <c r="CL38" s="165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7"/>
      <c r="DE38" s="165">
        <v>0</v>
      </c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7"/>
      <c r="DV38" s="165">
        <v>0</v>
      </c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7"/>
      <c r="EM38" s="165">
        <v>0</v>
      </c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7"/>
      <c r="EZ38" s="165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7"/>
    </row>
    <row r="39" spans="1:167" s="52" customFormat="1" ht="69" customHeight="1">
      <c r="A39" s="51"/>
      <c r="B39" s="155" t="s">
        <v>197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6"/>
      <c r="AE39" s="136" t="s">
        <v>127</v>
      </c>
      <c r="AF39" s="137"/>
      <c r="AG39" s="137"/>
      <c r="AH39" s="137"/>
      <c r="AI39" s="137"/>
      <c r="AJ39" s="137"/>
      <c r="AK39" s="137"/>
      <c r="AL39" s="137"/>
      <c r="AM39" s="138"/>
      <c r="AN39" s="136" t="s">
        <v>137</v>
      </c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8"/>
      <c r="BE39" s="139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1"/>
      <c r="BU39" s="139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  <c r="DE39" s="139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1"/>
      <c r="DV39" s="139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1"/>
      <c r="EM39" s="139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1"/>
      <c r="EZ39" s="139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1"/>
    </row>
    <row r="40" spans="1:167" s="52" customFormat="1" ht="94.5" customHeight="1">
      <c r="A40" s="51"/>
      <c r="B40" s="142" t="s">
        <v>335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3"/>
      <c r="AE40" s="136" t="s">
        <v>198</v>
      </c>
      <c r="AF40" s="137"/>
      <c r="AG40" s="137"/>
      <c r="AH40" s="137"/>
      <c r="AI40" s="137"/>
      <c r="AJ40" s="137"/>
      <c r="AK40" s="137"/>
      <c r="AL40" s="137"/>
      <c r="AM40" s="138"/>
      <c r="AN40" s="136" t="s">
        <v>138</v>
      </c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8"/>
      <c r="BE40" s="139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1"/>
      <c r="BU40" s="139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1"/>
      <c r="CL40" s="139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1"/>
      <c r="DE40" s="139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1"/>
      <c r="DV40" s="139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1"/>
      <c r="EM40" s="139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1"/>
      <c r="EZ40" s="139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1"/>
    </row>
    <row r="41" spans="1:167" s="52" customFormat="1" ht="67.5" customHeight="1">
      <c r="A41" s="51"/>
      <c r="B41" s="142" t="s">
        <v>212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3"/>
      <c r="AE41" s="136" t="s">
        <v>199</v>
      </c>
      <c r="AF41" s="137"/>
      <c r="AG41" s="137"/>
      <c r="AH41" s="137"/>
      <c r="AI41" s="137"/>
      <c r="AJ41" s="137"/>
      <c r="AK41" s="137"/>
      <c r="AL41" s="137"/>
      <c r="AM41" s="138"/>
      <c r="AN41" s="136" t="s">
        <v>139</v>
      </c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8"/>
      <c r="BE41" s="139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1"/>
      <c r="BU41" s="139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  <c r="DE41" s="139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1"/>
      <c r="DV41" s="139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1"/>
      <c r="EM41" s="139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1"/>
      <c r="EZ41" s="139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1"/>
    </row>
    <row r="42" spans="1:167" s="52" customFormat="1" ht="14.25" customHeight="1">
      <c r="A42" s="51"/>
      <c r="B42" s="155" t="s">
        <v>213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6"/>
      <c r="AE42" s="136" t="s">
        <v>128</v>
      </c>
      <c r="AF42" s="137"/>
      <c r="AG42" s="137"/>
      <c r="AH42" s="137"/>
      <c r="AI42" s="137"/>
      <c r="AJ42" s="137"/>
      <c r="AK42" s="137"/>
      <c r="AL42" s="137"/>
      <c r="AM42" s="138"/>
      <c r="AN42" s="136" t="s">
        <v>204</v>
      </c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8"/>
      <c r="BE42" s="139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1"/>
      <c r="BU42" s="139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1"/>
      <c r="CL42" s="139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1"/>
      <c r="DE42" s="139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1"/>
      <c r="DV42" s="139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1"/>
      <c r="EM42" s="139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1"/>
      <c r="EZ42" s="139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1"/>
    </row>
    <row r="43" spans="1:167" s="52" customFormat="1" ht="14.25" customHeight="1">
      <c r="A43" s="51"/>
      <c r="B43" s="155" t="s">
        <v>214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6"/>
      <c r="AE43" s="136" t="s">
        <v>200</v>
      </c>
      <c r="AF43" s="137"/>
      <c r="AG43" s="137"/>
      <c r="AH43" s="137"/>
      <c r="AI43" s="137"/>
      <c r="AJ43" s="137"/>
      <c r="AK43" s="137"/>
      <c r="AL43" s="137"/>
      <c r="AM43" s="138"/>
      <c r="AN43" s="136" t="s">
        <v>205</v>
      </c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8"/>
      <c r="BE43" s="139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1"/>
      <c r="BU43" s="139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  <c r="DE43" s="139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1"/>
      <c r="DV43" s="139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1"/>
      <c r="EM43" s="139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1"/>
      <c r="EZ43" s="139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1"/>
    </row>
    <row r="44" spans="1:167" s="52" customFormat="1" ht="14.25" customHeight="1">
      <c r="A44" s="51"/>
      <c r="B44" s="186" t="s">
        <v>215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7"/>
      <c r="AE44" s="136" t="s">
        <v>201</v>
      </c>
      <c r="AF44" s="137"/>
      <c r="AG44" s="137"/>
      <c r="AH44" s="137"/>
      <c r="AI44" s="137"/>
      <c r="AJ44" s="137"/>
      <c r="AK44" s="137"/>
      <c r="AL44" s="137"/>
      <c r="AM44" s="138"/>
      <c r="AN44" s="136" t="s">
        <v>206</v>
      </c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8"/>
      <c r="BE44" s="139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1"/>
      <c r="BU44" s="139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1"/>
      <c r="CL44" s="139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1"/>
      <c r="DE44" s="139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1"/>
      <c r="DV44" s="139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1"/>
      <c r="EM44" s="139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1"/>
      <c r="EZ44" s="139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1"/>
    </row>
    <row r="45" spans="1:167" s="52" customFormat="1" ht="27.75" customHeight="1">
      <c r="A45" s="51"/>
      <c r="B45" s="160" t="s">
        <v>216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1"/>
      <c r="AE45" s="162" t="s">
        <v>129</v>
      </c>
      <c r="AF45" s="163"/>
      <c r="AG45" s="163"/>
      <c r="AH45" s="163"/>
      <c r="AI45" s="163"/>
      <c r="AJ45" s="163"/>
      <c r="AK45" s="163"/>
      <c r="AL45" s="163"/>
      <c r="AM45" s="164"/>
      <c r="AN45" s="162" t="s">
        <v>207</v>
      </c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4"/>
      <c r="BE45" s="165">
        <f>BE46+BE48</f>
        <v>3967520</v>
      </c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7"/>
      <c r="BU45" s="165">
        <f>BU46+BU48+BU52</f>
        <v>7000</v>
      </c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7"/>
      <c r="CL45" s="165">
        <v>0</v>
      </c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7"/>
      <c r="DE45" s="165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7"/>
      <c r="DV45" s="165">
        <f>DV46+DV48+DV52</f>
        <v>3410390</v>
      </c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7"/>
      <c r="EM45" s="165">
        <f>EM46+EM48+EM52</f>
        <v>550130</v>
      </c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7"/>
      <c r="EZ45" s="165"/>
      <c r="FA45" s="166"/>
      <c r="FB45" s="166"/>
      <c r="FC45" s="166"/>
      <c r="FD45" s="166"/>
      <c r="FE45" s="166"/>
      <c r="FF45" s="166"/>
      <c r="FG45" s="166"/>
      <c r="FH45" s="166"/>
      <c r="FI45" s="166"/>
      <c r="FJ45" s="166"/>
      <c r="FK45" s="167"/>
    </row>
    <row r="46" spans="1:167" s="52" customFormat="1" ht="41.25" customHeight="1">
      <c r="A46" s="51"/>
      <c r="B46" s="155" t="s">
        <v>217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6"/>
      <c r="AE46" s="136" t="s">
        <v>130</v>
      </c>
      <c r="AF46" s="137"/>
      <c r="AG46" s="137"/>
      <c r="AH46" s="137"/>
      <c r="AI46" s="137"/>
      <c r="AJ46" s="137"/>
      <c r="AK46" s="137"/>
      <c r="AL46" s="137"/>
      <c r="AM46" s="138"/>
      <c r="AN46" s="136" t="s">
        <v>208</v>
      </c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8"/>
      <c r="BE46" s="139">
        <f>BU46+CL46+DE46+DV46+EM46</f>
        <v>0</v>
      </c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1"/>
      <c r="BU46" s="139">
        <v>0</v>
      </c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>
        <f>CL48</f>
        <v>0</v>
      </c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  <c r="DE46" s="139">
        <f>DE48</f>
        <v>0</v>
      </c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1"/>
      <c r="DV46" s="139">
        <v>0</v>
      </c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1"/>
      <c r="EM46" s="139">
        <v>0</v>
      </c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1"/>
      <c r="EZ46" s="139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1"/>
    </row>
    <row r="47" spans="1:167" s="52" customFormat="1" ht="121.5" customHeight="1">
      <c r="A47" s="51"/>
      <c r="B47" s="142" t="s">
        <v>218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3"/>
      <c r="AE47" s="136" t="s">
        <v>202</v>
      </c>
      <c r="AF47" s="137"/>
      <c r="AG47" s="137"/>
      <c r="AH47" s="137"/>
      <c r="AI47" s="137"/>
      <c r="AJ47" s="137"/>
      <c r="AK47" s="137"/>
      <c r="AL47" s="137"/>
      <c r="AM47" s="138"/>
      <c r="AN47" s="136" t="s">
        <v>209</v>
      </c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8"/>
      <c r="BE47" s="139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1"/>
      <c r="BU47" s="139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1"/>
      <c r="CL47" s="139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1"/>
      <c r="DE47" s="139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1"/>
      <c r="DV47" s="139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1"/>
      <c r="EM47" s="139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1"/>
      <c r="EZ47" s="139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1"/>
    </row>
    <row r="48" spans="1:167" s="52" customFormat="1" ht="27.75" customHeight="1">
      <c r="A48" s="51"/>
      <c r="B48" s="155" t="s">
        <v>219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6"/>
      <c r="AE48" s="136" t="s">
        <v>131</v>
      </c>
      <c r="AF48" s="137"/>
      <c r="AG48" s="137"/>
      <c r="AH48" s="137"/>
      <c r="AI48" s="137"/>
      <c r="AJ48" s="137"/>
      <c r="AK48" s="137"/>
      <c r="AL48" s="137"/>
      <c r="AM48" s="138"/>
      <c r="AN48" s="136" t="s">
        <v>210</v>
      </c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8"/>
      <c r="BE48" s="139">
        <f>BU48+CL48+DE48+DV48+EM48</f>
        <v>3967520</v>
      </c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1"/>
      <c r="BU48" s="139">
        <f>BU49+BU50+BU51</f>
        <v>7000</v>
      </c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>
        <f>CL49+CL50+CL51</f>
        <v>0</v>
      </c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  <c r="DE48" s="139">
        <f>DE49+DE50+DE51</f>
        <v>0</v>
      </c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1"/>
      <c r="DV48" s="139">
        <f>DV49+DV50+DV51</f>
        <v>3410390</v>
      </c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1"/>
      <c r="EM48" s="139">
        <f>EM49+EM50+EM51</f>
        <v>550130</v>
      </c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1"/>
      <c r="EZ48" s="139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1"/>
    </row>
    <row r="49" spans="1:167" s="52" customFormat="1" ht="41.25" customHeight="1">
      <c r="A49" s="51"/>
      <c r="B49" s="142" t="s">
        <v>220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3"/>
      <c r="AE49" s="136" t="s">
        <v>203</v>
      </c>
      <c r="AF49" s="137"/>
      <c r="AG49" s="137"/>
      <c r="AH49" s="137"/>
      <c r="AI49" s="137"/>
      <c r="AJ49" s="137"/>
      <c r="AK49" s="137"/>
      <c r="AL49" s="137"/>
      <c r="AM49" s="138"/>
      <c r="AN49" s="136" t="s">
        <v>211</v>
      </c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8"/>
      <c r="BE49" s="139">
        <f>BU49+CL49+DE49+DV49+EM49</f>
        <v>1728003</v>
      </c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1"/>
      <c r="BU49" s="139">
        <v>7000</v>
      </c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1"/>
      <c r="CL49" s="139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1"/>
      <c r="DE49" s="139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1"/>
      <c r="DV49" s="139">
        <v>1721003</v>
      </c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1"/>
      <c r="EM49" s="139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1"/>
      <c r="EZ49" s="139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1"/>
    </row>
    <row r="50" spans="1:167" s="52" customFormat="1" ht="27.75" customHeight="1">
      <c r="A50" s="51"/>
      <c r="B50" s="142" t="s">
        <v>234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3"/>
      <c r="AE50" s="136" t="s">
        <v>340</v>
      </c>
      <c r="AF50" s="137"/>
      <c r="AG50" s="137"/>
      <c r="AH50" s="137"/>
      <c r="AI50" s="137"/>
      <c r="AJ50" s="137"/>
      <c r="AK50" s="137"/>
      <c r="AL50" s="137"/>
      <c r="AM50" s="138"/>
      <c r="AN50" s="136" t="s">
        <v>228</v>
      </c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8"/>
      <c r="BE50" s="139">
        <f>BU50+CL50+DE50+DV50+EM50</f>
        <v>266699</v>
      </c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1"/>
      <c r="BU50" s="139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1"/>
      <c r="CL50" s="139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1"/>
      <c r="DE50" s="139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1"/>
      <c r="DV50" s="139">
        <f>60804+56774+149121</f>
        <v>266699</v>
      </c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1"/>
      <c r="EM50" s="139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1"/>
      <c r="EZ50" s="139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1"/>
    </row>
    <row r="51" spans="1:167" s="52" customFormat="1" ht="14.25" customHeight="1">
      <c r="A51" s="51"/>
      <c r="B51" s="142" t="s">
        <v>235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3"/>
      <c r="AE51" s="136" t="s">
        <v>222</v>
      </c>
      <c r="AF51" s="137"/>
      <c r="AG51" s="137"/>
      <c r="AH51" s="137"/>
      <c r="AI51" s="137"/>
      <c r="AJ51" s="137"/>
      <c r="AK51" s="137"/>
      <c r="AL51" s="137"/>
      <c r="AM51" s="138"/>
      <c r="AN51" s="136" t="s">
        <v>229</v>
      </c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8"/>
      <c r="BE51" s="139">
        <f>BU51+CL51+DE51+DV51+EM51</f>
        <v>1972818</v>
      </c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1"/>
      <c r="BU51" s="139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  <c r="DE51" s="139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1"/>
      <c r="DV51" s="139">
        <v>1422688</v>
      </c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1"/>
      <c r="EM51" s="139">
        <v>550130</v>
      </c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1"/>
      <c r="EZ51" s="139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1"/>
    </row>
    <row r="52" spans="1:167" s="52" customFormat="1" ht="66.75" customHeight="1">
      <c r="A52" s="51"/>
      <c r="B52" s="155" t="s">
        <v>236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6"/>
      <c r="AE52" s="136" t="s">
        <v>223</v>
      </c>
      <c r="AF52" s="137"/>
      <c r="AG52" s="137"/>
      <c r="AH52" s="137"/>
      <c r="AI52" s="137"/>
      <c r="AJ52" s="137"/>
      <c r="AK52" s="137"/>
      <c r="AL52" s="137"/>
      <c r="AM52" s="138"/>
      <c r="AN52" s="136" t="s">
        <v>230</v>
      </c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8"/>
      <c r="BE52" s="139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1"/>
      <c r="BU52" s="139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1"/>
      <c r="CL52" s="139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1"/>
      <c r="DE52" s="139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1"/>
      <c r="DV52" s="139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1"/>
      <c r="EM52" s="139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1"/>
      <c r="EZ52" s="139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1"/>
    </row>
    <row r="53" spans="1:167" s="52" customFormat="1" ht="54.75" customHeight="1">
      <c r="A53" s="51"/>
      <c r="B53" s="142" t="s">
        <v>237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3"/>
      <c r="AE53" s="136" t="s">
        <v>224</v>
      </c>
      <c r="AF53" s="137"/>
      <c r="AG53" s="137"/>
      <c r="AH53" s="137"/>
      <c r="AI53" s="137"/>
      <c r="AJ53" s="137"/>
      <c r="AK53" s="137"/>
      <c r="AL53" s="137"/>
      <c r="AM53" s="138"/>
      <c r="AN53" s="136" t="s">
        <v>231</v>
      </c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8"/>
      <c r="BE53" s="139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1"/>
      <c r="BU53" s="139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  <c r="DE53" s="139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1"/>
      <c r="DV53" s="139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1"/>
      <c r="EM53" s="139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1"/>
      <c r="EZ53" s="139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1"/>
    </row>
    <row r="54" spans="1:167" s="52" customFormat="1" ht="96" customHeight="1">
      <c r="A54" s="51"/>
      <c r="B54" s="142" t="s">
        <v>238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3"/>
      <c r="AE54" s="136" t="s">
        <v>225</v>
      </c>
      <c r="AF54" s="137"/>
      <c r="AG54" s="137"/>
      <c r="AH54" s="137"/>
      <c r="AI54" s="137"/>
      <c r="AJ54" s="137"/>
      <c r="AK54" s="137"/>
      <c r="AL54" s="137"/>
      <c r="AM54" s="138"/>
      <c r="AN54" s="136" t="s">
        <v>232</v>
      </c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8"/>
      <c r="BE54" s="139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1"/>
      <c r="BU54" s="139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1"/>
      <c r="CL54" s="139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1"/>
      <c r="DE54" s="139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1"/>
      <c r="DV54" s="139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1"/>
      <c r="EM54" s="139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1"/>
      <c r="EZ54" s="139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1"/>
    </row>
    <row r="55" spans="1:167" s="52" customFormat="1" ht="54.75" customHeight="1">
      <c r="A55" s="51"/>
      <c r="B55" s="160" t="s">
        <v>239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1"/>
      <c r="AE55" s="162" t="s">
        <v>132</v>
      </c>
      <c r="AF55" s="163"/>
      <c r="AG55" s="163"/>
      <c r="AH55" s="163"/>
      <c r="AI55" s="163"/>
      <c r="AJ55" s="163"/>
      <c r="AK55" s="163"/>
      <c r="AL55" s="163"/>
      <c r="AM55" s="164"/>
      <c r="AN55" s="162" t="s">
        <v>141</v>
      </c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4"/>
      <c r="BE55" s="165">
        <v>0</v>
      </c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7"/>
      <c r="BU55" s="165">
        <v>0</v>
      </c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7"/>
      <c r="CL55" s="165">
        <v>0</v>
      </c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7"/>
      <c r="DE55" s="165">
        <v>0</v>
      </c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7"/>
      <c r="DV55" s="165">
        <v>0</v>
      </c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7"/>
      <c r="EM55" s="165">
        <v>0</v>
      </c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7"/>
      <c r="EZ55" s="165">
        <v>0</v>
      </c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7"/>
    </row>
    <row r="56" spans="1:167" s="52" customFormat="1" ht="27.75" customHeight="1">
      <c r="A56" s="51"/>
      <c r="B56" s="155" t="s">
        <v>240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6"/>
      <c r="AE56" s="136" t="s">
        <v>226</v>
      </c>
      <c r="AF56" s="137"/>
      <c r="AG56" s="137"/>
      <c r="AH56" s="137"/>
      <c r="AI56" s="137"/>
      <c r="AJ56" s="137"/>
      <c r="AK56" s="137"/>
      <c r="AL56" s="137"/>
      <c r="AM56" s="138"/>
      <c r="AN56" s="136" t="s">
        <v>142</v>
      </c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8"/>
      <c r="BE56" s="139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1"/>
      <c r="BU56" s="139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1"/>
      <c r="CL56" s="139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1"/>
      <c r="DE56" s="139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1"/>
      <c r="DV56" s="139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1"/>
      <c r="EM56" s="139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1"/>
      <c r="EZ56" s="139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1"/>
    </row>
    <row r="57" spans="1:167" s="52" customFormat="1" ht="111.75" customHeight="1">
      <c r="A57" s="51"/>
      <c r="B57" s="142" t="s">
        <v>241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3"/>
      <c r="AE57" s="136" t="s">
        <v>227</v>
      </c>
      <c r="AF57" s="137"/>
      <c r="AG57" s="137"/>
      <c r="AH57" s="137"/>
      <c r="AI57" s="137"/>
      <c r="AJ57" s="137"/>
      <c r="AK57" s="137"/>
      <c r="AL57" s="137"/>
      <c r="AM57" s="138"/>
      <c r="AN57" s="136" t="s">
        <v>233</v>
      </c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8"/>
      <c r="BE57" s="139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1"/>
      <c r="BU57" s="139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1"/>
      <c r="CL57" s="139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1"/>
      <c r="DE57" s="139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1"/>
      <c r="DV57" s="139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1"/>
      <c r="EM57" s="139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1"/>
      <c r="EZ57" s="139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1"/>
    </row>
    <row r="58" spans="1:167" s="52" customFormat="1" ht="54.75" customHeight="1">
      <c r="A58" s="51"/>
      <c r="B58" s="160" t="s">
        <v>336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1"/>
      <c r="AE58" s="162" t="s">
        <v>133</v>
      </c>
      <c r="AF58" s="163"/>
      <c r="AG58" s="163"/>
      <c r="AH58" s="163"/>
      <c r="AI58" s="163"/>
      <c r="AJ58" s="163"/>
      <c r="AK58" s="163"/>
      <c r="AL58" s="163"/>
      <c r="AM58" s="164"/>
      <c r="AN58" s="162" t="s">
        <v>123</v>
      </c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4"/>
      <c r="BE58" s="165">
        <f>BU58+CL58+DE58+DV58+EM58</f>
        <v>98069571.18</v>
      </c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7"/>
      <c r="BU58" s="165">
        <f>BU59</f>
        <v>4576401.43</v>
      </c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7"/>
      <c r="CL58" s="165">
        <f>CL59</f>
        <v>38190300</v>
      </c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7"/>
      <c r="DE58" s="165">
        <f>DE59</f>
        <v>0</v>
      </c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/>
      <c r="DS58" s="166"/>
      <c r="DT58" s="166"/>
      <c r="DU58" s="167"/>
      <c r="DV58" s="165">
        <f>DV59</f>
        <v>52668169.75</v>
      </c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7"/>
      <c r="EM58" s="165">
        <f>EM59</f>
        <v>2634700</v>
      </c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7"/>
      <c r="EZ58" s="165"/>
      <c r="FA58" s="166"/>
      <c r="FB58" s="166"/>
      <c r="FC58" s="166"/>
      <c r="FD58" s="166"/>
      <c r="FE58" s="166"/>
      <c r="FF58" s="166"/>
      <c r="FG58" s="166"/>
      <c r="FH58" s="166"/>
      <c r="FI58" s="166"/>
      <c r="FJ58" s="166"/>
      <c r="FK58" s="167"/>
    </row>
    <row r="59" spans="1:167" s="52" customFormat="1" ht="54.75" customHeight="1">
      <c r="A59" s="51"/>
      <c r="B59" s="155" t="s">
        <v>250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6"/>
      <c r="AE59" s="136" t="s">
        <v>242</v>
      </c>
      <c r="AF59" s="137"/>
      <c r="AG59" s="137"/>
      <c r="AH59" s="137"/>
      <c r="AI59" s="137"/>
      <c r="AJ59" s="137"/>
      <c r="AK59" s="137"/>
      <c r="AL59" s="137"/>
      <c r="AM59" s="138"/>
      <c r="AN59" s="136" t="s">
        <v>132</v>
      </c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8"/>
      <c r="BE59" s="139">
        <f>BE60+BE61+BE62+BE63</f>
        <v>98069571.18</v>
      </c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1"/>
      <c r="BU59" s="139">
        <f>BU60+BU61+BU62+BU63+BU64</f>
        <v>4576401.43</v>
      </c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1"/>
      <c r="CL59" s="139">
        <f>CL60+CL61+CL62+CL63</f>
        <v>38190300</v>
      </c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1"/>
      <c r="DE59" s="139">
        <v>0</v>
      </c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1"/>
      <c r="DV59" s="139">
        <f>DV60+DV61+DV62+DV63</f>
        <v>52668169.75</v>
      </c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1"/>
      <c r="EM59" s="139">
        <f>EM60+EM61+EM62+EM63</f>
        <v>2634700</v>
      </c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1"/>
      <c r="EZ59" s="139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1"/>
    </row>
    <row r="60" spans="1:167" s="52" customFormat="1" ht="82.5" customHeight="1">
      <c r="A60" s="51"/>
      <c r="B60" s="142" t="s">
        <v>257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3"/>
      <c r="AE60" s="136" t="s">
        <v>243</v>
      </c>
      <c r="AF60" s="137"/>
      <c r="AG60" s="137"/>
      <c r="AH60" s="137"/>
      <c r="AI60" s="137"/>
      <c r="AJ60" s="137"/>
      <c r="AK60" s="137"/>
      <c r="AL60" s="137"/>
      <c r="AM60" s="138"/>
      <c r="AN60" s="136" t="s">
        <v>226</v>
      </c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8"/>
      <c r="BE60" s="139">
        <f>BU60+CL60+DE60+DV60+EM60</f>
        <v>0</v>
      </c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1"/>
      <c r="BU60" s="139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1"/>
      <c r="CL60" s="139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1"/>
      <c r="DE60" s="139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1"/>
      <c r="DV60" s="139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1"/>
      <c r="EM60" s="139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1"/>
      <c r="EZ60" s="139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1"/>
    </row>
    <row r="61" spans="1:167" s="52" customFormat="1" ht="67.5" customHeight="1">
      <c r="A61" s="51"/>
      <c r="B61" s="142" t="s">
        <v>251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3"/>
      <c r="AE61" s="136" t="s">
        <v>244</v>
      </c>
      <c r="AF61" s="137"/>
      <c r="AG61" s="137"/>
      <c r="AH61" s="137"/>
      <c r="AI61" s="137"/>
      <c r="AJ61" s="137"/>
      <c r="AK61" s="137"/>
      <c r="AL61" s="137"/>
      <c r="AM61" s="138"/>
      <c r="AN61" s="136" t="s">
        <v>247</v>
      </c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8"/>
      <c r="BE61" s="139">
        <f>BU61+CL61+DE61+DV61+EM61</f>
        <v>1405730</v>
      </c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1"/>
      <c r="BU61" s="139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1"/>
      <c r="CL61" s="139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1"/>
      <c r="DE61" s="139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1"/>
      <c r="DV61" s="139">
        <v>1405730</v>
      </c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1"/>
      <c r="EM61" s="139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1"/>
      <c r="EZ61" s="139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1"/>
    </row>
    <row r="62" spans="1:167" s="52" customFormat="1" ht="96.75" customHeight="1">
      <c r="A62" s="51"/>
      <c r="B62" s="142" t="s">
        <v>382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3"/>
      <c r="AE62" s="136" t="s">
        <v>245</v>
      </c>
      <c r="AF62" s="137"/>
      <c r="AG62" s="137"/>
      <c r="AH62" s="137"/>
      <c r="AI62" s="137"/>
      <c r="AJ62" s="137"/>
      <c r="AK62" s="137"/>
      <c r="AL62" s="137"/>
      <c r="AM62" s="138"/>
      <c r="AN62" s="136" t="s">
        <v>248</v>
      </c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8"/>
      <c r="BE62" s="139">
        <f>BU62+CL62+DE62+DV62+EM62</f>
        <v>5901900</v>
      </c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1"/>
      <c r="BU62" s="139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1"/>
      <c r="CL62" s="139">
        <v>5901900</v>
      </c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1"/>
      <c r="DE62" s="139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1"/>
      <c r="DV62" s="139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1"/>
      <c r="EM62" s="139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1"/>
      <c r="EZ62" s="139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1"/>
    </row>
    <row r="63" spans="1:167" s="52" customFormat="1" ht="99" customHeight="1">
      <c r="A63" s="51"/>
      <c r="B63" s="142" t="s">
        <v>252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3"/>
      <c r="AE63" s="136" t="s">
        <v>246</v>
      </c>
      <c r="AF63" s="137"/>
      <c r="AG63" s="137"/>
      <c r="AH63" s="137"/>
      <c r="AI63" s="137"/>
      <c r="AJ63" s="137"/>
      <c r="AK63" s="137"/>
      <c r="AL63" s="137"/>
      <c r="AM63" s="138"/>
      <c r="AN63" s="136" t="s">
        <v>249</v>
      </c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8"/>
      <c r="BE63" s="139">
        <f>BU63+CL63+DE63+DV63+EM63</f>
        <v>90761941.18</v>
      </c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1"/>
      <c r="BU63" s="139">
        <f>4724101.43-147700</f>
        <v>4576401.43</v>
      </c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88">
        <f>31706900+581500</f>
        <v>32288400</v>
      </c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90"/>
      <c r="DE63" s="139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1"/>
      <c r="DV63" s="139">
        <v>51262439.75</v>
      </c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1"/>
      <c r="EM63" s="139">
        <v>2634700</v>
      </c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1"/>
      <c r="EZ63" s="139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1"/>
    </row>
    <row r="64" spans="1:167" s="52" customFormat="1" ht="135" customHeight="1">
      <c r="A64" s="51"/>
      <c r="B64" s="142" t="s">
        <v>258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3"/>
      <c r="AE64" s="136" t="s">
        <v>253</v>
      </c>
      <c r="AF64" s="137"/>
      <c r="AG64" s="137"/>
      <c r="AH64" s="137"/>
      <c r="AI64" s="137"/>
      <c r="AJ64" s="137"/>
      <c r="AK64" s="137"/>
      <c r="AL64" s="137"/>
      <c r="AM64" s="138"/>
      <c r="AN64" s="136" t="s">
        <v>254</v>
      </c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8"/>
      <c r="BE64" s="147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9"/>
      <c r="BU64" s="147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9"/>
      <c r="CL64" s="147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9"/>
      <c r="DE64" s="147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9"/>
      <c r="DV64" s="147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9"/>
      <c r="EM64" s="147"/>
      <c r="EN64" s="148"/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9"/>
      <c r="EZ64" s="147"/>
      <c r="FA64" s="148"/>
      <c r="FB64" s="148"/>
      <c r="FC64" s="148"/>
      <c r="FD64" s="148"/>
      <c r="FE64" s="148"/>
      <c r="FF64" s="148"/>
      <c r="FG64" s="148"/>
      <c r="FH64" s="148"/>
      <c r="FI64" s="148"/>
      <c r="FJ64" s="148"/>
      <c r="FK64" s="149"/>
    </row>
    <row r="65" spans="1:167" s="50" customFormat="1" ht="27.75" customHeight="1">
      <c r="A65" s="49"/>
      <c r="B65" s="150" t="s">
        <v>134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1"/>
      <c r="AE65" s="152" t="s">
        <v>135</v>
      </c>
      <c r="AF65" s="153"/>
      <c r="AG65" s="153"/>
      <c r="AH65" s="153"/>
      <c r="AI65" s="153"/>
      <c r="AJ65" s="153"/>
      <c r="AK65" s="153"/>
      <c r="AL65" s="153"/>
      <c r="AM65" s="154"/>
      <c r="AN65" s="152" t="s">
        <v>144</v>
      </c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4"/>
      <c r="BE65" s="171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3"/>
      <c r="BU65" s="171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3"/>
      <c r="CL65" s="171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3"/>
      <c r="DE65" s="171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3"/>
      <c r="DV65" s="171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/>
      <c r="EK65" s="172"/>
      <c r="EL65" s="173"/>
      <c r="EM65" s="171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3"/>
      <c r="EZ65" s="171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/>
      <c r="FK65" s="173"/>
    </row>
    <row r="66" spans="1:167" s="52" customFormat="1" ht="41.25" customHeight="1">
      <c r="A66" s="51"/>
      <c r="B66" s="160" t="s">
        <v>259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1"/>
      <c r="AE66" s="162" t="s">
        <v>136</v>
      </c>
      <c r="AF66" s="163"/>
      <c r="AG66" s="163"/>
      <c r="AH66" s="163"/>
      <c r="AI66" s="163"/>
      <c r="AJ66" s="163"/>
      <c r="AK66" s="163"/>
      <c r="AL66" s="163"/>
      <c r="AM66" s="164"/>
      <c r="AN66" s="162" t="s">
        <v>255</v>
      </c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4"/>
      <c r="BE66" s="157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9"/>
      <c r="BU66" s="157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9"/>
      <c r="CL66" s="157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9"/>
      <c r="DE66" s="157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9"/>
      <c r="DV66" s="157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9"/>
      <c r="EM66" s="157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9"/>
      <c r="EZ66" s="157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9"/>
    </row>
    <row r="67" spans="1:167" s="52" customFormat="1" ht="13.5">
      <c r="A67" s="51"/>
      <c r="B67" s="160" t="s">
        <v>260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1"/>
      <c r="AE67" s="162" t="s">
        <v>137</v>
      </c>
      <c r="AF67" s="163"/>
      <c r="AG67" s="163"/>
      <c r="AH67" s="163"/>
      <c r="AI67" s="163"/>
      <c r="AJ67" s="163"/>
      <c r="AK67" s="163"/>
      <c r="AL67" s="163"/>
      <c r="AM67" s="164"/>
      <c r="AN67" s="162" t="s">
        <v>109</v>
      </c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4"/>
      <c r="BE67" s="157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9"/>
      <c r="BU67" s="157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9"/>
      <c r="CL67" s="157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9"/>
      <c r="DE67" s="157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9"/>
      <c r="DV67" s="157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9"/>
      <c r="EM67" s="157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9"/>
      <c r="EZ67" s="157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9"/>
    </row>
    <row r="68" spans="1:167" s="50" customFormat="1" ht="27.75" customHeight="1">
      <c r="A68" s="49"/>
      <c r="B68" s="150" t="s">
        <v>140</v>
      </c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1"/>
      <c r="AE68" s="152" t="s">
        <v>141</v>
      </c>
      <c r="AF68" s="153"/>
      <c r="AG68" s="153"/>
      <c r="AH68" s="153"/>
      <c r="AI68" s="153"/>
      <c r="AJ68" s="153"/>
      <c r="AK68" s="153"/>
      <c r="AL68" s="153"/>
      <c r="AM68" s="154"/>
      <c r="AN68" s="152" t="s">
        <v>145</v>
      </c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4"/>
      <c r="BE68" s="171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3"/>
      <c r="BU68" s="171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3"/>
      <c r="CL68" s="171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3"/>
      <c r="DE68" s="171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3"/>
      <c r="DV68" s="171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3"/>
      <c r="EM68" s="171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3"/>
      <c r="EZ68" s="171"/>
      <c r="FA68" s="172"/>
      <c r="FB68" s="172"/>
      <c r="FC68" s="172"/>
      <c r="FD68" s="172"/>
      <c r="FE68" s="172"/>
      <c r="FF68" s="172"/>
      <c r="FG68" s="172"/>
      <c r="FH68" s="172"/>
      <c r="FI68" s="172"/>
      <c r="FJ68" s="172"/>
      <c r="FK68" s="173"/>
    </row>
    <row r="69" spans="1:167" s="52" customFormat="1" ht="41.25" customHeight="1">
      <c r="A69" s="51"/>
      <c r="B69" s="160" t="s">
        <v>261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1"/>
      <c r="AE69" s="162" t="s">
        <v>142</v>
      </c>
      <c r="AF69" s="163"/>
      <c r="AG69" s="163"/>
      <c r="AH69" s="163"/>
      <c r="AI69" s="163"/>
      <c r="AJ69" s="163"/>
      <c r="AK69" s="163"/>
      <c r="AL69" s="163"/>
      <c r="AM69" s="164"/>
      <c r="AN69" s="162" t="s">
        <v>256</v>
      </c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4"/>
      <c r="BE69" s="157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9"/>
      <c r="BU69" s="157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9"/>
      <c r="CL69" s="157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9"/>
      <c r="DE69" s="157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9"/>
      <c r="DV69" s="157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9"/>
      <c r="EM69" s="157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9"/>
      <c r="EZ69" s="157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9"/>
    </row>
    <row r="70" spans="1:167" s="52" customFormat="1" ht="15" customHeight="1">
      <c r="A70" s="51"/>
      <c r="B70" s="160" t="s">
        <v>262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1"/>
      <c r="AE70" s="162" t="s">
        <v>143</v>
      </c>
      <c r="AF70" s="163"/>
      <c r="AG70" s="163"/>
      <c r="AH70" s="163"/>
      <c r="AI70" s="163"/>
      <c r="AJ70" s="163"/>
      <c r="AK70" s="163"/>
      <c r="AL70" s="163"/>
      <c r="AM70" s="164"/>
      <c r="AN70" s="162" t="s">
        <v>109</v>
      </c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4"/>
      <c r="BE70" s="157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9"/>
      <c r="BU70" s="157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9"/>
      <c r="CL70" s="157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9"/>
      <c r="DE70" s="157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9"/>
      <c r="DV70" s="157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9"/>
      <c r="EM70" s="157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9"/>
      <c r="EZ70" s="157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9"/>
    </row>
    <row r="71" spans="1:167" s="50" customFormat="1" ht="27.75" customHeight="1">
      <c r="A71" s="49"/>
      <c r="B71" s="150" t="s">
        <v>263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1"/>
      <c r="AE71" s="152" t="s">
        <v>144</v>
      </c>
      <c r="AF71" s="153"/>
      <c r="AG71" s="153"/>
      <c r="AH71" s="153"/>
      <c r="AI71" s="153"/>
      <c r="AJ71" s="153"/>
      <c r="AK71" s="153"/>
      <c r="AL71" s="153"/>
      <c r="AM71" s="154"/>
      <c r="AN71" s="152" t="s">
        <v>109</v>
      </c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4"/>
      <c r="BE71" s="144">
        <f>BU71+CL71+DE71+DV71+EM71</f>
        <v>451201.43</v>
      </c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6"/>
      <c r="BU71" s="144">
        <v>451201.43</v>
      </c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6"/>
      <c r="CL71" s="171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3"/>
      <c r="DE71" s="171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3"/>
      <c r="DV71" s="171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3"/>
      <c r="EM71" s="171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3"/>
      <c r="EZ71" s="171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3"/>
    </row>
    <row r="72" spans="1:167" s="50" customFormat="1" ht="27.75" customHeight="1">
      <c r="A72" s="49"/>
      <c r="B72" s="150" t="s">
        <v>264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1"/>
      <c r="AE72" s="152" t="s">
        <v>145</v>
      </c>
      <c r="AF72" s="153"/>
      <c r="AG72" s="153"/>
      <c r="AH72" s="153"/>
      <c r="AI72" s="153"/>
      <c r="AJ72" s="153"/>
      <c r="AK72" s="153"/>
      <c r="AL72" s="153"/>
      <c r="AM72" s="154"/>
      <c r="AN72" s="152" t="s">
        <v>109</v>
      </c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4"/>
      <c r="BE72" s="171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3"/>
      <c r="BU72" s="171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3"/>
      <c r="CL72" s="171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3"/>
      <c r="DE72" s="171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3"/>
      <c r="DV72" s="171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3"/>
      <c r="EM72" s="171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3"/>
      <c r="EZ72" s="171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3"/>
    </row>
    <row r="73" spans="1:167" s="23" customFormat="1" ht="13.5">
      <c r="A73" s="42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</row>
    <row r="74" spans="1:167" s="23" customFormat="1" ht="13.5">
      <c r="A74" s="42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</row>
    <row r="75" spans="1:167" s="23" customFormat="1" ht="13.5">
      <c r="A75" s="42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</row>
    <row r="76" spans="1:167" s="23" customFormat="1" ht="13.5">
      <c r="A76" s="42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</row>
    <row r="77" spans="1:167" s="23" customFormat="1" ht="13.5">
      <c r="A77" s="42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</row>
    <row r="78" spans="1:167" s="23" customFormat="1" ht="13.5">
      <c r="A78" s="42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</row>
    <row r="79" spans="1:167" s="23" customFormat="1" ht="13.5">
      <c r="A79" s="42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</row>
    <row r="80" spans="1:167" s="23" customFormat="1" ht="13.5">
      <c r="A80" s="42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</row>
    <row r="81" spans="1:167" s="46" customFormat="1" ht="13.5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</row>
    <row r="82" spans="1:167" s="46" customFormat="1" ht="3" customHeight="1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</row>
  </sheetData>
  <sheetProtection/>
  <mergeCells count="658">
    <mergeCell ref="DV72:EL72"/>
    <mergeCell ref="BU72:CK72"/>
    <mergeCell ref="CL72:DD72"/>
    <mergeCell ref="DE72:DU72"/>
    <mergeCell ref="AE72:AM72"/>
    <mergeCell ref="AN72:BD72"/>
    <mergeCell ref="BE72:BT72"/>
    <mergeCell ref="B1:FJ1"/>
    <mergeCell ref="CF2:DE2"/>
    <mergeCell ref="DF2:DI2"/>
    <mergeCell ref="DJ2:DM2"/>
    <mergeCell ref="DE70:DU70"/>
    <mergeCell ref="BU69:CK69"/>
    <mergeCell ref="CL69:DD69"/>
    <mergeCell ref="DV70:EL70"/>
    <mergeCell ref="EM68:EY68"/>
    <mergeCell ref="EZ68:FK68"/>
    <mergeCell ref="B72:AD72"/>
    <mergeCell ref="B71:AD71"/>
    <mergeCell ref="AE71:AM71"/>
    <mergeCell ref="AN71:BD71"/>
    <mergeCell ref="BE71:BT71"/>
    <mergeCell ref="B70:AD70"/>
    <mergeCell ref="AE70:AM70"/>
    <mergeCell ref="AN70:BD70"/>
    <mergeCell ref="BE70:BT70"/>
    <mergeCell ref="DE69:DU69"/>
    <mergeCell ref="DV69:EL69"/>
    <mergeCell ref="DV71:EL71"/>
    <mergeCell ref="BU71:CK71"/>
    <mergeCell ref="CL71:DD71"/>
    <mergeCell ref="DE71:DU71"/>
    <mergeCell ref="BU70:CK70"/>
    <mergeCell ref="CL70:DD70"/>
    <mergeCell ref="DE67:DU67"/>
    <mergeCell ref="DV67:EL67"/>
    <mergeCell ref="EM67:EY67"/>
    <mergeCell ref="EZ67:FK67"/>
    <mergeCell ref="B69:AD69"/>
    <mergeCell ref="AE69:AM69"/>
    <mergeCell ref="AN69:BD69"/>
    <mergeCell ref="BE69:BT69"/>
    <mergeCell ref="DE68:DU68"/>
    <mergeCell ref="DV68:EL68"/>
    <mergeCell ref="B66:AD66"/>
    <mergeCell ref="AE66:AM66"/>
    <mergeCell ref="BU68:CK68"/>
    <mergeCell ref="CL68:DD68"/>
    <mergeCell ref="DE66:DU66"/>
    <mergeCell ref="DV66:EL66"/>
    <mergeCell ref="B68:AD68"/>
    <mergeCell ref="AE68:AM68"/>
    <mergeCell ref="AN68:BD68"/>
    <mergeCell ref="BE68:BT68"/>
    <mergeCell ref="EM65:EY65"/>
    <mergeCell ref="EZ65:FK65"/>
    <mergeCell ref="EM66:EY66"/>
    <mergeCell ref="EZ66:FK66"/>
    <mergeCell ref="B67:AD67"/>
    <mergeCell ref="AE67:AM67"/>
    <mergeCell ref="AN67:BD67"/>
    <mergeCell ref="BE67:BT67"/>
    <mergeCell ref="BU67:CK67"/>
    <mergeCell ref="CL67:DD67"/>
    <mergeCell ref="DE64:DU64"/>
    <mergeCell ref="DV64:EL64"/>
    <mergeCell ref="EM64:EY64"/>
    <mergeCell ref="EZ64:FK64"/>
    <mergeCell ref="AN66:BD66"/>
    <mergeCell ref="BE66:BT66"/>
    <mergeCell ref="BU66:CK66"/>
    <mergeCell ref="CL66:DD66"/>
    <mergeCell ref="DE65:DU65"/>
    <mergeCell ref="DV65:EL65"/>
    <mergeCell ref="B63:AD63"/>
    <mergeCell ref="AE63:AM63"/>
    <mergeCell ref="BU65:CK65"/>
    <mergeCell ref="CL65:DD65"/>
    <mergeCell ref="DE63:DU63"/>
    <mergeCell ref="DV63:EL63"/>
    <mergeCell ref="B65:AD65"/>
    <mergeCell ref="AE65:AM65"/>
    <mergeCell ref="AN65:BD65"/>
    <mergeCell ref="BE65:BT65"/>
    <mergeCell ref="EM62:EY62"/>
    <mergeCell ref="EZ62:FK62"/>
    <mergeCell ref="EM63:EY63"/>
    <mergeCell ref="EZ63:FK63"/>
    <mergeCell ref="B64:AD64"/>
    <mergeCell ref="AE64:AM64"/>
    <mergeCell ref="AN64:BD64"/>
    <mergeCell ref="BE64:BT64"/>
    <mergeCell ref="BU64:CK64"/>
    <mergeCell ref="CL64:DD64"/>
    <mergeCell ref="DE61:DU61"/>
    <mergeCell ref="DV61:EL61"/>
    <mergeCell ref="EM61:EY61"/>
    <mergeCell ref="EZ61:FK61"/>
    <mergeCell ref="AN63:BD63"/>
    <mergeCell ref="BE63:BT63"/>
    <mergeCell ref="BU63:CK63"/>
    <mergeCell ref="CL63:DD63"/>
    <mergeCell ref="DE62:DU62"/>
    <mergeCell ref="DV62:EL62"/>
    <mergeCell ref="B60:AD60"/>
    <mergeCell ref="AE60:AM60"/>
    <mergeCell ref="BU62:CK62"/>
    <mergeCell ref="CL62:DD62"/>
    <mergeCell ref="DE60:DU60"/>
    <mergeCell ref="DV60:EL60"/>
    <mergeCell ref="B62:AD62"/>
    <mergeCell ref="AE62:AM62"/>
    <mergeCell ref="AN62:BD62"/>
    <mergeCell ref="BE62:BT62"/>
    <mergeCell ref="EM59:EY59"/>
    <mergeCell ref="EZ59:FK59"/>
    <mergeCell ref="EM60:EY60"/>
    <mergeCell ref="EZ60:FK60"/>
    <mergeCell ref="B61:AD61"/>
    <mergeCell ref="AE61:AM61"/>
    <mergeCell ref="AN61:BD61"/>
    <mergeCell ref="BE61:BT61"/>
    <mergeCell ref="BU61:CK61"/>
    <mergeCell ref="CL61:DD61"/>
    <mergeCell ref="DE58:DU58"/>
    <mergeCell ref="DV58:EL58"/>
    <mergeCell ref="EM58:EY58"/>
    <mergeCell ref="EZ58:FK58"/>
    <mergeCell ref="AN60:BD60"/>
    <mergeCell ref="BE60:BT60"/>
    <mergeCell ref="BU60:CK60"/>
    <mergeCell ref="CL60:DD60"/>
    <mergeCell ref="DE59:DU59"/>
    <mergeCell ref="DV59:EL59"/>
    <mergeCell ref="B57:AD57"/>
    <mergeCell ref="AE57:AM57"/>
    <mergeCell ref="BU59:CK59"/>
    <mergeCell ref="CL59:DD59"/>
    <mergeCell ref="DE57:DU57"/>
    <mergeCell ref="DV57:EL57"/>
    <mergeCell ref="B59:AD59"/>
    <mergeCell ref="AE59:AM59"/>
    <mergeCell ref="AN59:BD59"/>
    <mergeCell ref="BE59:BT59"/>
    <mergeCell ref="EM56:EY56"/>
    <mergeCell ref="EZ56:FK56"/>
    <mergeCell ref="EM57:EY57"/>
    <mergeCell ref="EZ57:FK57"/>
    <mergeCell ref="B58:AD58"/>
    <mergeCell ref="AE58:AM58"/>
    <mergeCell ref="AN58:BD58"/>
    <mergeCell ref="BE58:BT58"/>
    <mergeCell ref="BU58:CK58"/>
    <mergeCell ref="CL58:DD58"/>
    <mergeCell ref="DE55:DU55"/>
    <mergeCell ref="DV55:EL55"/>
    <mergeCell ref="EM55:EY55"/>
    <mergeCell ref="EZ55:FK55"/>
    <mergeCell ref="AN57:BD57"/>
    <mergeCell ref="BE57:BT57"/>
    <mergeCell ref="BU57:CK57"/>
    <mergeCell ref="CL57:DD57"/>
    <mergeCell ref="DE56:DU56"/>
    <mergeCell ref="DV56:EL56"/>
    <mergeCell ref="B54:AD54"/>
    <mergeCell ref="AE54:AM54"/>
    <mergeCell ref="BU56:CK56"/>
    <mergeCell ref="CL56:DD56"/>
    <mergeCell ref="DE54:DU54"/>
    <mergeCell ref="DV54:EL54"/>
    <mergeCell ref="B56:AD56"/>
    <mergeCell ref="AE56:AM56"/>
    <mergeCell ref="AN56:BD56"/>
    <mergeCell ref="BE56:BT56"/>
    <mergeCell ref="EM53:EY53"/>
    <mergeCell ref="EZ53:FK53"/>
    <mergeCell ref="EM54:EY54"/>
    <mergeCell ref="EZ54:FK54"/>
    <mergeCell ref="B55:AD55"/>
    <mergeCell ref="AE55:AM55"/>
    <mergeCell ref="AN55:BD55"/>
    <mergeCell ref="BE55:BT55"/>
    <mergeCell ref="BU55:CK55"/>
    <mergeCell ref="CL55:DD55"/>
    <mergeCell ref="AN54:BD54"/>
    <mergeCell ref="BE54:BT54"/>
    <mergeCell ref="BU54:CK54"/>
    <mergeCell ref="CL54:DD54"/>
    <mergeCell ref="DE53:DU53"/>
    <mergeCell ref="DV53:EL53"/>
    <mergeCell ref="B53:AD53"/>
    <mergeCell ref="AE53:AM53"/>
    <mergeCell ref="AN53:BD53"/>
    <mergeCell ref="BE53:BT53"/>
    <mergeCell ref="DE52:DU52"/>
    <mergeCell ref="DV52:EL52"/>
    <mergeCell ref="DE51:DU51"/>
    <mergeCell ref="DV51:EL51"/>
    <mergeCell ref="BU53:CK53"/>
    <mergeCell ref="CL53:DD53"/>
    <mergeCell ref="B52:AD52"/>
    <mergeCell ref="AE52:AM52"/>
    <mergeCell ref="AN52:BD52"/>
    <mergeCell ref="BE52:BT52"/>
    <mergeCell ref="BU52:CK52"/>
    <mergeCell ref="CL52:DD52"/>
    <mergeCell ref="B51:AD51"/>
    <mergeCell ref="AE51:AM51"/>
    <mergeCell ref="AN51:BD51"/>
    <mergeCell ref="BE51:BT51"/>
    <mergeCell ref="BU51:CK51"/>
    <mergeCell ref="CL51:DD51"/>
    <mergeCell ref="EM49:EY49"/>
    <mergeCell ref="EZ49:FK49"/>
    <mergeCell ref="B50:AD50"/>
    <mergeCell ref="AE50:AM50"/>
    <mergeCell ref="AN50:BD50"/>
    <mergeCell ref="BE50:BT50"/>
    <mergeCell ref="BU50:CK50"/>
    <mergeCell ref="CL50:DD50"/>
    <mergeCell ref="DE50:DU50"/>
    <mergeCell ref="DV50:EL50"/>
    <mergeCell ref="EM48:EY48"/>
    <mergeCell ref="EZ48:FK48"/>
    <mergeCell ref="B49:AD49"/>
    <mergeCell ref="AE49:AM49"/>
    <mergeCell ref="AN49:BD49"/>
    <mergeCell ref="BE49:BT49"/>
    <mergeCell ref="BU49:CK49"/>
    <mergeCell ref="CL49:DD49"/>
    <mergeCell ref="DE49:DU49"/>
    <mergeCell ref="DV49:EL49"/>
    <mergeCell ref="EM47:EY47"/>
    <mergeCell ref="EZ47:FK47"/>
    <mergeCell ref="B48:AD48"/>
    <mergeCell ref="AE48:AM48"/>
    <mergeCell ref="AN48:BD48"/>
    <mergeCell ref="BE48:BT48"/>
    <mergeCell ref="BU48:CK48"/>
    <mergeCell ref="CL48:DD48"/>
    <mergeCell ref="DE48:DU48"/>
    <mergeCell ref="DV48:EL48"/>
    <mergeCell ref="EM46:EY46"/>
    <mergeCell ref="EZ46:FK46"/>
    <mergeCell ref="B47:AD47"/>
    <mergeCell ref="AE47:AM47"/>
    <mergeCell ref="AN47:BD47"/>
    <mergeCell ref="BE47:BT47"/>
    <mergeCell ref="BU47:CK47"/>
    <mergeCell ref="CL47:DD47"/>
    <mergeCell ref="DE47:DU47"/>
    <mergeCell ref="DV47:EL47"/>
    <mergeCell ref="EM45:EY45"/>
    <mergeCell ref="EZ45:FK45"/>
    <mergeCell ref="B46:AD46"/>
    <mergeCell ref="AE46:AM46"/>
    <mergeCell ref="AN46:BD46"/>
    <mergeCell ref="BE46:BT46"/>
    <mergeCell ref="BU46:CK46"/>
    <mergeCell ref="CL46:DD46"/>
    <mergeCell ref="DE46:DU46"/>
    <mergeCell ref="DV46:EL46"/>
    <mergeCell ref="EM44:EY44"/>
    <mergeCell ref="EZ44:FK44"/>
    <mergeCell ref="B45:AD45"/>
    <mergeCell ref="AE45:AM45"/>
    <mergeCell ref="AN45:BD45"/>
    <mergeCell ref="BE45:BT45"/>
    <mergeCell ref="BU45:CK45"/>
    <mergeCell ref="CL45:DD45"/>
    <mergeCell ref="DE45:DU45"/>
    <mergeCell ref="DV45:EL45"/>
    <mergeCell ref="EM43:EY43"/>
    <mergeCell ref="EZ43:FK43"/>
    <mergeCell ref="B44:AD44"/>
    <mergeCell ref="AE44:AM44"/>
    <mergeCell ref="AN44:BD44"/>
    <mergeCell ref="BE44:BT44"/>
    <mergeCell ref="BU44:CK44"/>
    <mergeCell ref="CL44:DD44"/>
    <mergeCell ref="DE44:DU44"/>
    <mergeCell ref="DV44:EL44"/>
    <mergeCell ref="EM42:EY42"/>
    <mergeCell ref="EZ42:FK42"/>
    <mergeCell ref="B43:AD43"/>
    <mergeCell ref="AE43:AM43"/>
    <mergeCell ref="AN43:BD43"/>
    <mergeCell ref="BE43:BT43"/>
    <mergeCell ref="BU43:CK43"/>
    <mergeCell ref="CL43:DD43"/>
    <mergeCell ref="DE43:DU43"/>
    <mergeCell ref="DV43:EL43"/>
    <mergeCell ref="EM41:EY41"/>
    <mergeCell ref="EZ41:FK41"/>
    <mergeCell ref="B42:AD42"/>
    <mergeCell ref="AE42:AM42"/>
    <mergeCell ref="AN42:BD42"/>
    <mergeCell ref="BE42:BT42"/>
    <mergeCell ref="BU42:CK42"/>
    <mergeCell ref="CL42:DD42"/>
    <mergeCell ref="DE42:DU42"/>
    <mergeCell ref="DV42:EL42"/>
    <mergeCell ref="EM40:EY40"/>
    <mergeCell ref="EZ40:FK40"/>
    <mergeCell ref="B41:AD41"/>
    <mergeCell ref="AE41:AM41"/>
    <mergeCell ref="AN41:BD41"/>
    <mergeCell ref="BE41:BT41"/>
    <mergeCell ref="BU41:CK41"/>
    <mergeCell ref="CL41:DD41"/>
    <mergeCell ref="DE41:DU41"/>
    <mergeCell ref="DV41:EL41"/>
    <mergeCell ref="EM39:EY39"/>
    <mergeCell ref="EZ39:FK39"/>
    <mergeCell ref="B40:AD40"/>
    <mergeCell ref="AE40:AM40"/>
    <mergeCell ref="AN40:BD40"/>
    <mergeCell ref="BE40:BT40"/>
    <mergeCell ref="BU40:CK40"/>
    <mergeCell ref="CL40:DD40"/>
    <mergeCell ref="DE40:DU40"/>
    <mergeCell ref="DV40:EL40"/>
    <mergeCell ref="EM38:EY38"/>
    <mergeCell ref="EZ38:FK38"/>
    <mergeCell ref="B39:AD39"/>
    <mergeCell ref="AE39:AM39"/>
    <mergeCell ref="AN39:BD39"/>
    <mergeCell ref="BE39:BT39"/>
    <mergeCell ref="BU39:CK39"/>
    <mergeCell ref="CL39:DD39"/>
    <mergeCell ref="DE39:DU39"/>
    <mergeCell ref="DV39:EL39"/>
    <mergeCell ref="EM37:EY37"/>
    <mergeCell ref="EZ37:FK37"/>
    <mergeCell ref="B38:AD38"/>
    <mergeCell ref="AE38:AM38"/>
    <mergeCell ref="AN38:BD38"/>
    <mergeCell ref="BE38:BT38"/>
    <mergeCell ref="BU38:CK38"/>
    <mergeCell ref="CL38:DD38"/>
    <mergeCell ref="DE38:DU38"/>
    <mergeCell ref="DV38:EL38"/>
    <mergeCell ref="EM36:EY36"/>
    <mergeCell ref="EZ36:FK36"/>
    <mergeCell ref="B37:AD37"/>
    <mergeCell ref="AE37:AM37"/>
    <mergeCell ref="AN37:BD37"/>
    <mergeCell ref="BE37:BT37"/>
    <mergeCell ref="BU37:CK37"/>
    <mergeCell ref="CL37:DD37"/>
    <mergeCell ref="DE37:DU37"/>
    <mergeCell ref="DV37:EL37"/>
    <mergeCell ref="EM28:EY28"/>
    <mergeCell ref="EZ28:FK28"/>
    <mergeCell ref="B36:AD36"/>
    <mergeCell ref="AE36:AM36"/>
    <mergeCell ref="AN36:BD36"/>
    <mergeCell ref="BE36:BT36"/>
    <mergeCell ref="BU36:CK36"/>
    <mergeCell ref="CL36:DD36"/>
    <mergeCell ref="DE36:DU36"/>
    <mergeCell ref="DV36:EL36"/>
    <mergeCell ref="EM7:FK7"/>
    <mergeCell ref="EM8:EY8"/>
    <mergeCell ref="EZ8:FK8"/>
    <mergeCell ref="EZ24:FK24"/>
    <mergeCell ref="EM14:EY14"/>
    <mergeCell ref="EZ14:FK14"/>
    <mergeCell ref="EZ16:FK16"/>
    <mergeCell ref="EZ17:FK17"/>
    <mergeCell ref="EZ18:FK18"/>
    <mergeCell ref="EZ19:FK19"/>
    <mergeCell ref="EM26:EY26"/>
    <mergeCell ref="EZ26:FK26"/>
    <mergeCell ref="EM10:EY10"/>
    <mergeCell ref="EZ10:FK10"/>
    <mergeCell ref="EM11:EY11"/>
    <mergeCell ref="EZ11:FK11"/>
    <mergeCell ref="EM12:EY12"/>
    <mergeCell ref="EZ12:FK12"/>
    <mergeCell ref="EM13:EY13"/>
    <mergeCell ref="EZ13:FK13"/>
    <mergeCell ref="DV25:EL25"/>
    <mergeCell ref="EM25:EY25"/>
    <mergeCell ref="EZ25:FK25"/>
    <mergeCell ref="DN2:DP2"/>
    <mergeCell ref="BE5:FK5"/>
    <mergeCell ref="BE6:BT8"/>
    <mergeCell ref="BU6:FK6"/>
    <mergeCell ref="BU7:CK8"/>
    <mergeCell ref="DE7:DU8"/>
    <mergeCell ref="DV7:EL8"/>
    <mergeCell ref="AE24:AM24"/>
    <mergeCell ref="AE25:AM25"/>
    <mergeCell ref="CL32:DD32"/>
    <mergeCell ref="DE32:DU32"/>
    <mergeCell ref="BU25:CK25"/>
    <mergeCell ref="CL27:DD27"/>
    <mergeCell ref="DE27:DU27"/>
    <mergeCell ref="CL25:DD25"/>
    <mergeCell ref="DE25:DU25"/>
    <mergeCell ref="AE32:AM32"/>
    <mergeCell ref="AN32:BD32"/>
    <mergeCell ref="BE32:BT32"/>
    <mergeCell ref="BU32:CK32"/>
    <mergeCell ref="DV35:EL35"/>
    <mergeCell ref="EM35:EY35"/>
    <mergeCell ref="DE35:DU35"/>
    <mergeCell ref="DE34:DU34"/>
    <mergeCell ref="DV34:EL34"/>
    <mergeCell ref="EM34:EY34"/>
    <mergeCell ref="DE33:DU33"/>
    <mergeCell ref="EM50:EY50"/>
    <mergeCell ref="EZ50:FK50"/>
    <mergeCell ref="EM51:EY51"/>
    <mergeCell ref="EZ51:FK51"/>
    <mergeCell ref="EM72:EY72"/>
    <mergeCell ref="EZ72:FK72"/>
    <mergeCell ref="EM71:EY71"/>
    <mergeCell ref="EZ71:FK71"/>
    <mergeCell ref="EM52:EY52"/>
    <mergeCell ref="EZ52:FK52"/>
    <mergeCell ref="EM69:EY69"/>
    <mergeCell ref="EZ69:FK69"/>
    <mergeCell ref="A5:AD8"/>
    <mergeCell ref="AE5:AM8"/>
    <mergeCell ref="AN5:BD8"/>
    <mergeCell ref="CL7:DD8"/>
    <mergeCell ref="A9:AD9"/>
    <mergeCell ref="AE9:AM9"/>
    <mergeCell ref="AN9:BD9"/>
    <mergeCell ref="B10:AD10"/>
    <mergeCell ref="EM70:EY70"/>
    <mergeCell ref="EZ70:FK70"/>
    <mergeCell ref="B32:AD32"/>
    <mergeCell ref="DV32:EL32"/>
    <mergeCell ref="EM32:EY32"/>
    <mergeCell ref="EZ32:FK32"/>
    <mergeCell ref="B33:AD33"/>
    <mergeCell ref="AE33:AM33"/>
    <mergeCell ref="AN33:BD33"/>
    <mergeCell ref="BE33:BT33"/>
    <mergeCell ref="AE10:AM10"/>
    <mergeCell ref="AN10:BD10"/>
    <mergeCell ref="B11:AD11"/>
    <mergeCell ref="BE9:BT9"/>
    <mergeCell ref="AE11:AM11"/>
    <mergeCell ref="AN11:BD11"/>
    <mergeCell ref="BE11:BT11"/>
    <mergeCell ref="EM9:EY9"/>
    <mergeCell ref="EZ9:FK9"/>
    <mergeCell ref="BU9:CK9"/>
    <mergeCell ref="CL9:DD9"/>
    <mergeCell ref="BE10:BT10"/>
    <mergeCell ref="BU10:CK10"/>
    <mergeCell ref="CL10:DD10"/>
    <mergeCell ref="BU11:CK11"/>
    <mergeCell ref="CL11:DD11"/>
    <mergeCell ref="DE11:DU11"/>
    <mergeCell ref="DV11:EL11"/>
    <mergeCell ref="DE9:DU9"/>
    <mergeCell ref="DV9:EL9"/>
    <mergeCell ref="DE10:DU10"/>
    <mergeCell ref="DV10:EL10"/>
    <mergeCell ref="B12:AD12"/>
    <mergeCell ref="AE12:AM12"/>
    <mergeCell ref="AN12:BD12"/>
    <mergeCell ref="BE12:BT12"/>
    <mergeCell ref="BU12:CK12"/>
    <mergeCell ref="CL12:DD12"/>
    <mergeCell ref="DE12:DU12"/>
    <mergeCell ref="DV12:EL12"/>
    <mergeCell ref="BU13:CK13"/>
    <mergeCell ref="CL13:DD13"/>
    <mergeCell ref="DE13:DU13"/>
    <mergeCell ref="DV13:EL13"/>
    <mergeCell ref="B13:AD13"/>
    <mergeCell ref="AE13:AM13"/>
    <mergeCell ref="AN13:BD13"/>
    <mergeCell ref="BE13:BT13"/>
    <mergeCell ref="DE14:DU14"/>
    <mergeCell ref="DV14:EL14"/>
    <mergeCell ref="B14:AD14"/>
    <mergeCell ref="AE14:AM14"/>
    <mergeCell ref="AN14:BD14"/>
    <mergeCell ref="BE14:BT14"/>
    <mergeCell ref="B15:AD15"/>
    <mergeCell ref="AE15:AM15"/>
    <mergeCell ref="AN15:BD15"/>
    <mergeCell ref="BE15:BT15"/>
    <mergeCell ref="BU14:CK14"/>
    <mergeCell ref="CL14:DD14"/>
    <mergeCell ref="BU15:CK15"/>
    <mergeCell ref="CL15:DD15"/>
    <mergeCell ref="EM15:EY15"/>
    <mergeCell ref="EZ15:FK15"/>
    <mergeCell ref="DE15:DU15"/>
    <mergeCell ref="DV15:EL15"/>
    <mergeCell ref="DV16:EL16"/>
    <mergeCell ref="EM16:EY16"/>
    <mergeCell ref="DE16:DU16"/>
    <mergeCell ref="B16:AD16"/>
    <mergeCell ref="AE16:AM16"/>
    <mergeCell ref="AN16:BD16"/>
    <mergeCell ref="BE16:BT16"/>
    <mergeCell ref="B17:AD17"/>
    <mergeCell ref="AE17:AM17"/>
    <mergeCell ref="AN17:BD17"/>
    <mergeCell ref="BE17:BT17"/>
    <mergeCell ref="BU16:CK16"/>
    <mergeCell ref="CL16:DD16"/>
    <mergeCell ref="EM17:EY17"/>
    <mergeCell ref="CL18:DD18"/>
    <mergeCell ref="DE18:DU18"/>
    <mergeCell ref="DV18:EL18"/>
    <mergeCell ref="BU17:CK17"/>
    <mergeCell ref="CL17:DD17"/>
    <mergeCell ref="DE17:DU17"/>
    <mergeCell ref="DV17:EL17"/>
    <mergeCell ref="BU18:CK18"/>
    <mergeCell ref="EM18:EY18"/>
    <mergeCell ref="EM19:EY19"/>
    <mergeCell ref="B18:AD18"/>
    <mergeCell ref="AE18:AM18"/>
    <mergeCell ref="AN18:BD18"/>
    <mergeCell ref="BE18:BT18"/>
    <mergeCell ref="CL19:DD19"/>
    <mergeCell ref="DE19:DU19"/>
    <mergeCell ref="DV19:EL19"/>
    <mergeCell ref="BU19:CK19"/>
    <mergeCell ref="CL21:DD21"/>
    <mergeCell ref="DE21:DU21"/>
    <mergeCell ref="DV21:EL21"/>
    <mergeCell ref="BU20:CK20"/>
    <mergeCell ref="B19:AD19"/>
    <mergeCell ref="AE19:AM19"/>
    <mergeCell ref="AN19:BD19"/>
    <mergeCell ref="BE19:BT19"/>
    <mergeCell ref="CL20:DD20"/>
    <mergeCell ref="DV22:EL22"/>
    <mergeCell ref="EM20:EY20"/>
    <mergeCell ref="B20:AD20"/>
    <mergeCell ref="AE20:AM20"/>
    <mergeCell ref="AN20:BD20"/>
    <mergeCell ref="BE20:BT20"/>
    <mergeCell ref="DE20:DU20"/>
    <mergeCell ref="DV20:EL20"/>
    <mergeCell ref="EM21:EY21"/>
    <mergeCell ref="EZ20:FK20"/>
    <mergeCell ref="B21:AD21"/>
    <mergeCell ref="AE21:AM21"/>
    <mergeCell ref="AN21:BD21"/>
    <mergeCell ref="BE21:BT21"/>
    <mergeCell ref="BU21:CK21"/>
    <mergeCell ref="EZ21:FK21"/>
    <mergeCell ref="DV24:EL24"/>
    <mergeCell ref="EM24:EY24"/>
    <mergeCell ref="EM22:EY22"/>
    <mergeCell ref="B22:AD22"/>
    <mergeCell ref="AE22:AM22"/>
    <mergeCell ref="AN22:BD22"/>
    <mergeCell ref="BE22:BT22"/>
    <mergeCell ref="CL23:DD23"/>
    <mergeCell ref="DE23:DU23"/>
    <mergeCell ref="DV23:EL23"/>
    <mergeCell ref="EZ22:FK22"/>
    <mergeCell ref="B23:AD23"/>
    <mergeCell ref="AE23:AM23"/>
    <mergeCell ref="AN23:BD23"/>
    <mergeCell ref="BE23:BT23"/>
    <mergeCell ref="BU23:CK23"/>
    <mergeCell ref="EZ23:FK23"/>
    <mergeCell ref="BU22:CK22"/>
    <mergeCell ref="CL22:DD22"/>
    <mergeCell ref="DE22:DU22"/>
    <mergeCell ref="B25:AD25"/>
    <mergeCell ref="AN25:BD25"/>
    <mergeCell ref="BE25:BT25"/>
    <mergeCell ref="EM23:EY23"/>
    <mergeCell ref="B24:AD24"/>
    <mergeCell ref="AN24:BD24"/>
    <mergeCell ref="BE24:BT24"/>
    <mergeCell ref="BU24:CK24"/>
    <mergeCell ref="CL24:DD24"/>
    <mergeCell ref="DE24:DU24"/>
    <mergeCell ref="B26:AD26"/>
    <mergeCell ref="AE26:AM26"/>
    <mergeCell ref="AN26:BD26"/>
    <mergeCell ref="BE26:BT26"/>
    <mergeCell ref="B27:AD27"/>
    <mergeCell ref="BU27:CK27"/>
    <mergeCell ref="BU26:CK26"/>
    <mergeCell ref="CL26:DD26"/>
    <mergeCell ref="DE26:DU26"/>
    <mergeCell ref="DV26:EL26"/>
    <mergeCell ref="CL28:DD28"/>
    <mergeCell ref="DE28:DU28"/>
    <mergeCell ref="DV28:EL28"/>
    <mergeCell ref="DV27:EL27"/>
    <mergeCell ref="EM27:EY27"/>
    <mergeCell ref="EZ27:FK27"/>
    <mergeCell ref="B28:AD28"/>
    <mergeCell ref="AE28:AM28"/>
    <mergeCell ref="AN28:BD28"/>
    <mergeCell ref="BE28:BT28"/>
    <mergeCell ref="BU28:CK28"/>
    <mergeCell ref="AE27:AM27"/>
    <mergeCell ref="AN27:BD27"/>
    <mergeCell ref="BE27:BT27"/>
    <mergeCell ref="DV30:EL30"/>
    <mergeCell ref="BU29:CK29"/>
    <mergeCell ref="CL29:DD29"/>
    <mergeCell ref="DE29:DU29"/>
    <mergeCell ref="DV29:EL29"/>
    <mergeCell ref="B29:AD29"/>
    <mergeCell ref="AE29:AM29"/>
    <mergeCell ref="AN29:BD29"/>
    <mergeCell ref="BE29:BT29"/>
    <mergeCell ref="EM31:EY31"/>
    <mergeCell ref="EM29:EY29"/>
    <mergeCell ref="EZ29:FK29"/>
    <mergeCell ref="B30:AD30"/>
    <mergeCell ref="AE30:AM30"/>
    <mergeCell ref="AN30:BD30"/>
    <mergeCell ref="BE30:BT30"/>
    <mergeCell ref="BU30:CK30"/>
    <mergeCell ref="CL30:DD30"/>
    <mergeCell ref="DE30:DU30"/>
    <mergeCell ref="CL33:DD33"/>
    <mergeCell ref="EM30:EY30"/>
    <mergeCell ref="EZ30:FK30"/>
    <mergeCell ref="B31:AD31"/>
    <mergeCell ref="AE31:AM31"/>
    <mergeCell ref="AN31:BD31"/>
    <mergeCell ref="BE31:BT31"/>
    <mergeCell ref="BU31:CK31"/>
    <mergeCell ref="CL31:DD31"/>
    <mergeCell ref="EZ31:FK31"/>
    <mergeCell ref="B34:AD34"/>
    <mergeCell ref="DV33:EL33"/>
    <mergeCell ref="DE31:DU31"/>
    <mergeCell ref="DV31:EL31"/>
    <mergeCell ref="EZ35:FK35"/>
    <mergeCell ref="BE34:BT34"/>
    <mergeCell ref="BU34:CK34"/>
    <mergeCell ref="CL34:DD34"/>
    <mergeCell ref="CL35:DD35"/>
    <mergeCell ref="BU33:CK33"/>
    <mergeCell ref="AE35:AM35"/>
    <mergeCell ref="EZ33:FK33"/>
    <mergeCell ref="EZ34:FK34"/>
    <mergeCell ref="B35:AD35"/>
    <mergeCell ref="AN35:BD35"/>
    <mergeCell ref="BE35:BT35"/>
    <mergeCell ref="BU35:CK35"/>
    <mergeCell ref="EM33:EY33"/>
    <mergeCell ref="AN34:BD34"/>
    <mergeCell ref="AE34:AM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I24"/>
  <sheetViews>
    <sheetView view="pageBreakPreview" zoomScaleSheetLayoutView="100" zoomScalePageLayoutView="0" workbookViewId="0" topLeftCell="A1">
      <selection activeCell="AW16" sqref="AW16:BI16"/>
    </sheetView>
  </sheetViews>
  <sheetFormatPr defaultColWidth="0.875" defaultRowHeight="12.75"/>
  <cols>
    <col min="1" max="56" width="0.875" style="21" customWidth="1"/>
    <col min="57" max="57" width="2.375" style="21" customWidth="1"/>
    <col min="58" max="58" width="0.875" style="21" customWidth="1"/>
    <col min="59" max="59" width="2.875" style="21" customWidth="1"/>
    <col min="60" max="60" width="2.25390625" style="21" customWidth="1"/>
    <col min="61" max="69" width="0.875" style="21" customWidth="1"/>
    <col min="70" max="70" width="3.75390625" style="21" customWidth="1"/>
    <col min="71" max="78" width="0.875" style="21" customWidth="1"/>
    <col min="79" max="79" width="2.625" style="21" customWidth="1"/>
    <col min="80" max="81" width="0.875" style="21" customWidth="1"/>
    <col min="82" max="82" width="2.375" style="21" customWidth="1"/>
    <col min="83" max="94" width="0.875" style="21" customWidth="1"/>
    <col min="95" max="95" width="2.625" style="21" customWidth="1"/>
    <col min="96" max="96" width="2.75390625" style="21" customWidth="1"/>
    <col min="97" max="105" width="0.875" style="21" customWidth="1"/>
    <col min="106" max="106" width="2.375" style="21" customWidth="1"/>
    <col min="107" max="107" width="0.875" style="21" customWidth="1"/>
    <col min="108" max="108" width="3.25390625" style="21" customWidth="1"/>
    <col min="109" max="118" width="0.875" style="21" customWidth="1"/>
    <col min="119" max="119" width="2.00390625" style="21" customWidth="1"/>
    <col min="120" max="120" width="2.375" style="21" customWidth="1"/>
    <col min="121" max="121" width="0.875" style="21" customWidth="1"/>
    <col min="122" max="122" width="1.875" style="21" customWidth="1"/>
    <col min="123" max="16384" width="0.875" style="21" customWidth="1"/>
  </cols>
  <sheetData>
    <row r="1" spans="2:164" s="1" customFormat="1" ht="15">
      <c r="B1" s="124" t="s">
        <v>287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</row>
    <row r="2" spans="62:109" s="58" customFormat="1" ht="14.25">
      <c r="BJ2" s="59"/>
      <c r="BK2" s="59"/>
      <c r="BL2" s="59"/>
      <c r="BM2" s="59"/>
      <c r="BQ2" s="227" t="s">
        <v>20</v>
      </c>
      <c r="BR2" s="227"/>
      <c r="BS2" s="227"/>
      <c r="BT2" s="227"/>
      <c r="BU2" s="228" t="s">
        <v>441</v>
      </c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128">
        <v>20</v>
      </c>
      <c r="CV2" s="128"/>
      <c r="CW2" s="128"/>
      <c r="CX2" s="128"/>
      <c r="CY2" s="125" t="s">
        <v>378</v>
      </c>
      <c r="CZ2" s="125"/>
      <c r="DA2" s="125"/>
      <c r="DB2" s="125"/>
      <c r="DC2" s="126" t="s">
        <v>3</v>
      </c>
      <c r="DD2" s="126"/>
      <c r="DE2" s="126"/>
    </row>
    <row r="3" s="1" customFormat="1" ht="15">
      <c r="DK3" s="5"/>
    </row>
    <row r="4" spans="1:165" ht="13.5" customHeight="1">
      <c r="A4" s="204" t="s">
        <v>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  <c r="AE4" s="204" t="s">
        <v>103</v>
      </c>
      <c r="AF4" s="205"/>
      <c r="AG4" s="205"/>
      <c r="AH4" s="205"/>
      <c r="AI4" s="205"/>
      <c r="AJ4" s="205"/>
      <c r="AK4" s="205"/>
      <c r="AL4" s="206"/>
      <c r="AM4" s="204" t="s">
        <v>265</v>
      </c>
      <c r="AN4" s="205"/>
      <c r="AO4" s="205"/>
      <c r="AP4" s="205"/>
      <c r="AQ4" s="205"/>
      <c r="AR4" s="205"/>
      <c r="AS4" s="205"/>
      <c r="AT4" s="205"/>
      <c r="AU4" s="205"/>
      <c r="AV4" s="206"/>
      <c r="AW4" s="197" t="s">
        <v>290</v>
      </c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9"/>
    </row>
    <row r="5" spans="1:165" ht="13.5" customHeight="1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9"/>
      <c r="AE5" s="207"/>
      <c r="AF5" s="208"/>
      <c r="AG5" s="208"/>
      <c r="AH5" s="208"/>
      <c r="AI5" s="208"/>
      <c r="AJ5" s="208"/>
      <c r="AK5" s="208"/>
      <c r="AL5" s="209"/>
      <c r="AM5" s="207"/>
      <c r="AN5" s="208"/>
      <c r="AO5" s="208"/>
      <c r="AP5" s="208"/>
      <c r="AQ5" s="208"/>
      <c r="AR5" s="208"/>
      <c r="AS5" s="208"/>
      <c r="AT5" s="208"/>
      <c r="AU5" s="208"/>
      <c r="AV5" s="209"/>
      <c r="AW5" s="207" t="s">
        <v>266</v>
      </c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9"/>
      <c r="CJ5" s="197" t="s">
        <v>4</v>
      </c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9"/>
    </row>
    <row r="6" spans="1:165" ht="81.75" customHeight="1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9"/>
      <c r="AE6" s="207"/>
      <c r="AF6" s="208"/>
      <c r="AG6" s="208"/>
      <c r="AH6" s="208"/>
      <c r="AI6" s="208"/>
      <c r="AJ6" s="208"/>
      <c r="AK6" s="208"/>
      <c r="AL6" s="209"/>
      <c r="AM6" s="207"/>
      <c r="AN6" s="208"/>
      <c r="AO6" s="208"/>
      <c r="AP6" s="208"/>
      <c r="AQ6" s="208"/>
      <c r="AR6" s="208"/>
      <c r="AS6" s="208"/>
      <c r="AT6" s="208"/>
      <c r="AU6" s="208"/>
      <c r="AV6" s="209"/>
      <c r="AW6" s="210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2"/>
      <c r="CJ6" s="217" t="s">
        <v>337</v>
      </c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9"/>
      <c r="DW6" s="217" t="s">
        <v>267</v>
      </c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9"/>
    </row>
    <row r="7" spans="1:165" ht="12.75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9"/>
      <c r="AE7" s="207"/>
      <c r="AF7" s="208"/>
      <c r="AG7" s="208"/>
      <c r="AH7" s="208"/>
      <c r="AI7" s="208"/>
      <c r="AJ7" s="208"/>
      <c r="AK7" s="208"/>
      <c r="AL7" s="209"/>
      <c r="AM7" s="207"/>
      <c r="AN7" s="208"/>
      <c r="AO7" s="208"/>
      <c r="AP7" s="208"/>
      <c r="AQ7" s="208"/>
      <c r="AR7" s="208"/>
      <c r="AS7" s="208"/>
      <c r="AT7" s="208"/>
      <c r="AU7" s="208"/>
      <c r="AV7" s="209"/>
      <c r="AW7" s="202" t="s">
        <v>49</v>
      </c>
      <c r="AX7" s="203"/>
      <c r="AY7" s="203"/>
      <c r="AZ7" s="203"/>
      <c r="BA7" s="203"/>
      <c r="BB7" s="203"/>
      <c r="BC7" s="203"/>
      <c r="BD7" s="213" t="s">
        <v>378</v>
      </c>
      <c r="BE7" s="213"/>
      <c r="BF7" s="213"/>
      <c r="BG7" s="200" t="s">
        <v>3</v>
      </c>
      <c r="BH7" s="200"/>
      <c r="BI7" s="201"/>
      <c r="BJ7" s="202" t="s">
        <v>49</v>
      </c>
      <c r="BK7" s="203"/>
      <c r="BL7" s="203"/>
      <c r="BM7" s="203"/>
      <c r="BN7" s="203"/>
      <c r="BO7" s="203"/>
      <c r="BP7" s="203"/>
      <c r="BQ7" s="213" t="s">
        <v>379</v>
      </c>
      <c r="BR7" s="213"/>
      <c r="BS7" s="213"/>
      <c r="BT7" s="200" t="s">
        <v>3</v>
      </c>
      <c r="BU7" s="200"/>
      <c r="BV7" s="201"/>
      <c r="BW7" s="202" t="s">
        <v>49</v>
      </c>
      <c r="BX7" s="203"/>
      <c r="BY7" s="203"/>
      <c r="BZ7" s="203"/>
      <c r="CA7" s="203"/>
      <c r="CB7" s="203"/>
      <c r="CC7" s="203"/>
      <c r="CD7" s="213" t="s">
        <v>423</v>
      </c>
      <c r="CE7" s="213"/>
      <c r="CF7" s="213"/>
      <c r="CG7" s="200" t="s">
        <v>3</v>
      </c>
      <c r="CH7" s="200"/>
      <c r="CI7" s="201"/>
      <c r="CJ7" s="202" t="s">
        <v>49</v>
      </c>
      <c r="CK7" s="203"/>
      <c r="CL7" s="203"/>
      <c r="CM7" s="203"/>
      <c r="CN7" s="203"/>
      <c r="CO7" s="203"/>
      <c r="CP7" s="203"/>
      <c r="CQ7" s="213" t="s">
        <v>378</v>
      </c>
      <c r="CR7" s="213"/>
      <c r="CS7" s="213"/>
      <c r="CT7" s="200" t="s">
        <v>3</v>
      </c>
      <c r="CU7" s="200"/>
      <c r="CV7" s="201"/>
      <c r="CW7" s="202" t="s">
        <v>49</v>
      </c>
      <c r="CX7" s="203"/>
      <c r="CY7" s="203"/>
      <c r="CZ7" s="203"/>
      <c r="DA7" s="203"/>
      <c r="DB7" s="203"/>
      <c r="DC7" s="203"/>
      <c r="DD7" s="213" t="s">
        <v>379</v>
      </c>
      <c r="DE7" s="213"/>
      <c r="DF7" s="213"/>
      <c r="DG7" s="200" t="s">
        <v>3</v>
      </c>
      <c r="DH7" s="200"/>
      <c r="DI7" s="201"/>
      <c r="DJ7" s="202" t="s">
        <v>49</v>
      </c>
      <c r="DK7" s="203"/>
      <c r="DL7" s="203"/>
      <c r="DM7" s="203"/>
      <c r="DN7" s="203"/>
      <c r="DO7" s="203"/>
      <c r="DP7" s="203"/>
      <c r="DQ7" s="213" t="s">
        <v>423</v>
      </c>
      <c r="DR7" s="213"/>
      <c r="DS7" s="213"/>
      <c r="DT7" s="200" t="s">
        <v>3</v>
      </c>
      <c r="DU7" s="200"/>
      <c r="DV7" s="201"/>
      <c r="DW7" s="202" t="s">
        <v>49</v>
      </c>
      <c r="DX7" s="203"/>
      <c r="DY7" s="203"/>
      <c r="DZ7" s="203"/>
      <c r="EA7" s="203"/>
      <c r="EB7" s="203"/>
      <c r="EC7" s="203"/>
      <c r="ED7" s="213" t="s">
        <v>378</v>
      </c>
      <c r="EE7" s="213"/>
      <c r="EF7" s="213"/>
      <c r="EG7" s="200" t="s">
        <v>3</v>
      </c>
      <c r="EH7" s="200"/>
      <c r="EI7" s="201"/>
      <c r="EJ7" s="202" t="s">
        <v>49</v>
      </c>
      <c r="EK7" s="203"/>
      <c r="EL7" s="203"/>
      <c r="EM7" s="203"/>
      <c r="EN7" s="203"/>
      <c r="EO7" s="203"/>
      <c r="EP7" s="203"/>
      <c r="EQ7" s="213" t="s">
        <v>379</v>
      </c>
      <c r="ER7" s="213"/>
      <c r="ES7" s="213"/>
      <c r="ET7" s="200" t="s">
        <v>3</v>
      </c>
      <c r="EU7" s="200"/>
      <c r="EV7" s="201"/>
      <c r="EW7" s="202" t="s">
        <v>49</v>
      </c>
      <c r="EX7" s="203"/>
      <c r="EY7" s="203"/>
      <c r="EZ7" s="203"/>
      <c r="FA7" s="203"/>
      <c r="FB7" s="203"/>
      <c r="FC7" s="203"/>
      <c r="FD7" s="213" t="s">
        <v>423</v>
      </c>
      <c r="FE7" s="213"/>
      <c r="FF7" s="213"/>
      <c r="FG7" s="200" t="s">
        <v>3</v>
      </c>
      <c r="FH7" s="200"/>
      <c r="FI7" s="201"/>
    </row>
    <row r="8" spans="1:165" ht="41.25" customHeight="1">
      <c r="A8" s="21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2"/>
      <c r="AE8" s="210"/>
      <c r="AF8" s="211"/>
      <c r="AG8" s="211"/>
      <c r="AH8" s="211"/>
      <c r="AI8" s="211"/>
      <c r="AJ8" s="211"/>
      <c r="AK8" s="211"/>
      <c r="AL8" s="212"/>
      <c r="AM8" s="210"/>
      <c r="AN8" s="211"/>
      <c r="AO8" s="211"/>
      <c r="AP8" s="211"/>
      <c r="AQ8" s="211"/>
      <c r="AR8" s="211"/>
      <c r="AS8" s="211"/>
      <c r="AT8" s="211"/>
      <c r="AU8" s="211"/>
      <c r="AV8" s="212"/>
      <c r="AW8" s="214" t="s">
        <v>291</v>
      </c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6"/>
      <c r="BJ8" s="214" t="s">
        <v>268</v>
      </c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6"/>
      <c r="BW8" s="214" t="s">
        <v>269</v>
      </c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6"/>
      <c r="CJ8" s="214" t="s">
        <v>291</v>
      </c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6"/>
      <c r="CW8" s="214" t="s">
        <v>268</v>
      </c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6"/>
      <c r="DJ8" s="214" t="s">
        <v>269</v>
      </c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6"/>
      <c r="DW8" s="214" t="s">
        <v>291</v>
      </c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6"/>
      <c r="EJ8" s="214" t="s">
        <v>268</v>
      </c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6"/>
      <c r="EW8" s="214" t="s">
        <v>269</v>
      </c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6"/>
    </row>
    <row r="9" spans="1:165" ht="12.75">
      <c r="A9" s="197">
        <v>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9"/>
      <c r="AE9" s="197">
        <v>2</v>
      </c>
      <c r="AF9" s="198"/>
      <c r="AG9" s="198"/>
      <c r="AH9" s="198"/>
      <c r="AI9" s="198"/>
      <c r="AJ9" s="198"/>
      <c r="AK9" s="198"/>
      <c r="AL9" s="199"/>
      <c r="AM9" s="197">
        <v>3</v>
      </c>
      <c r="AN9" s="198"/>
      <c r="AO9" s="198"/>
      <c r="AP9" s="198"/>
      <c r="AQ9" s="198"/>
      <c r="AR9" s="198"/>
      <c r="AS9" s="198"/>
      <c r="AT9" s="198"/>
      <c r="AU9" s="198"/>
      <c r="AV9" s="199"/>
      <c r="AW9" s="197">
        <v>4</v>
      </c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9"/>
      <c r="BJ9" s="197">
        <v>5</v>
      </c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9"/>
      <c r="BW9" s="197">
        <v>6</v>
      </c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9"/>
      <c r="CJ9" s="197">
        <v>7</v>
      </c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9"/>
      <c r="CW9" s="197">
        <v>8</v>
      </c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9"/>
      <c r="DJ9" s="197">
        <v>9</v>
      </c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9"/>
      <c r="DW9" s="197">
        <v>10</v>
      </c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9"/>
      <c r="EJ9" s="197">
        <v>11</v>
      </c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9"/>
      <c r="EW9" s="197">
        <v>12</v>
      </c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9"/>
    </row>
    <row r="10" spans="1:165" ht="42" customHeight="1">
      <c r="A10" s="48"/>
      <c r="B10" s="229" t="s">
        <v>270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30"/>
      <c r="AE10" s="222" t="s">
        <v>271</v>
      </c>
      <c r="AF10" s="223"/>
      <c r="AG10" s="223"/>
      <c r="AH10" s="223"/>
      <c r="AI10" s="223"/>
      <c r="AJ10" s="223"/>
      <c r="AK10" s="223"/>
      <c r="AL10" s="224"/>
      <c r="AM10" s="222" t="s">
        <v>109</v>
      </c>
      <c r="AN10" s="223"/>
      <c r="AO10" s="223"/>
      <c r="AP10" s="223"/>
      <c r="AQ10" s="223"/>
      <c r="AR10" s="223"/>
      <c r="AS10" s="223"/>
      <c r="AT10" s="223"/>
      <c r="AU10" s="223"/>
      <c r="AV10" s="224"/>
      <c r="AW10" s="191">
        <f>AW11+AW16</f>
        <v>98069571.18</v>
      </c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3"/>
      <c r="BJ10" s="191">
        <f>BJ11+BJ16</f>
        <v>98069571.18</v>
      </c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3"/>
      <c r="BW10" s="191">
        <f>BW11+BW16</f>
        <v>98069571.18</v>
      </c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3"/>
      <c r="CJ10" s="191">
        <f>CJ11+CJ16</f>
        <v>98069571.18</v>
      </c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3"/>
      <c r="CW10" s="191">
        <f>CW11+CW16</f>
        <v>98069571.18</v>
      </c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3"/>
      <c r="DJ10" s="191">
        <f>DJ11+DJ16</f>
        <v>98069571.18</v>
      </c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3"/>
      <c r="DW10" s="194">
        <v>0</v>
      </c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6"/>
      <c r="EJ10" s="194">
        <v>0</v>
      </c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6"/>
      <c r="EW10" s="194">
        <v>0</v>
      </c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6"/>
    </row>
    <row r="11" spans="1:165" ht="54" customHeight="1">
      <c r="A11" s="48"/>
      <c r="B11" s="225" t="s">
        <v>288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6"/>
      <c r="AE11" s="222" t="s">
        <v>272</v>
      </c>
      <c r="AF11" s="223"/>
      <c r="AG11" s="223"/>
      <c r="AH11" s="223"/>
      <c r="AI11" s="223"/>
      <c r="AJ11" s="223"/>
      <c r="AK11" s="223"/>
      <c r="AL11" s="224"/>
      <c r="AM11" s="222" t="s">
        <v>109</v>
      </c>
      <c r="AN11" s="223"/>
      <c r="AO11" s="223"/>
      <c r="AP11" s="223"/>
      <c r="AQ11" s="223"/>
      <c r="AR11" s="223"/>
      <c r="AS11" s="223"/>
      <c r="AT11" s="223"/>
      <c r="AU11" s="223"/>
      <c r="AV11" s="224"/>
      <c r="AW11" s="191">
        <v>3808570</v>
      </c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3"/>
      <c r="BJ11" s="191">
        <v>3808570</v>
      </c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3"/>
      <c r="BW11" s="191">
        <v>3808570</v>
      </c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3"/>
      <c r="CJ11" s="191">
        <v>3808570</v>
      </c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3"/>
      <c r="CW11" s="191">
        <v>3808570</v>
      </c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3"/>
      <c r="DJ11" s="191">
        <v>3808570</v>
      </c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3"/>
      <c r="DW11" s="194">
        <v>0</v>
      </c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6"/>
      <c r="EJ11" s="194">
        <v>0</v>
      </c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6"/>
      <c r="EW11" s="194">
        <v>0</v>
      </c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6"/>
    </row>
    <row r="12" spans="1:165" ht="12.75" hidden="1">
      <c r="A12" s="48"/>
      <c r="B12" s="231" t="s">
        <v>1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2"/>
      <c r="AE12" s="222" t="s">
        <v>109</v>
      </c>
      <c r="AF12" s="223"/>
      <c r="AG12" s="223"/>
      <c r="AH12" s="223"/>
      <c r="AI12" s="223"/>
      <c r="AJ12" s="223"/>
      <c r="AK12" s="223"/>
      <c r="AL12" s="224"/>
      <c r="AM12" s="222" t="s">
        <v>109</v>
      </c>
      <c r="AN12" s="223"/>
      <c r="AO12" s="223"/>
      <c r="AP12" s="223"/>
      <c r="AQ12" s="223"/>
      <c r="AR12" s="223"/>
      <c r="AS12" s="223"/>
      <c r="AT12" s="223"/>
      <c r="AU12" s="223"/>
      <c r="AV12" s="224"/>
      <c r="AW12" s="191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3"/>
      <c r="BJ12" s="191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3"/>
      <c r="BW12" s="191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3"/>
      <c r="CJ12" s="191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3"/>
      <c r="CW12" s="191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3"/>
      <c r="DJ12" s="191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3"/>
      <c r="DW12" s="194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6"/>
      <c r="EJ12" s="194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6"/>
      <c r="EW12" s="194"/>
      <c r="EX12" s="195"/>
      <c r="EY12" s="195"/>
      <c r="EZ12" s="195"/>
      <c r="FA12" s="195"/>
      <c r="FB12" s="195"/>
      <c r="FC12" s="195"/>
      <c r="FD12" s="195"/>
      <c r="FE12" s="195"/>
      <c r="FF12" s="195"/>
      <c r="FG12" s="195"/>
      <c r="FH12" s="195"/>
      <c r="FI12" s="196"/>
    </row>
    <row r="13" spans="1:165" ht="12.75" hidden="1">
      <c r="A13" s="48"/>
      <c r="B13" s="220" t="s">
        <v>111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1"/>
      <c r="AE13" s="222" t="s">
        <v>273</v>
      </c>
      <c r="AF13" s="223"/>
      <c r="AG13" s="223"/>
      <c r="AH13" s="223"/>
      <c r="AI13" s="223"/>
      <c r="AJ13" s="223"/>
      <c r="AK13" s="223"/>
      <c r="AL13" s="224"/>
      <c r="AM13" s="222" t="s">
        <v>109</v>
      </c>
      <c r="AN13" s="223"/>
      <c r="AO13" s="223"/>
      <c r="AP13" s="223"/>
      <c r="AQ13" s="223"/>
      <c r="AR13" s="223"/>
      <c r="AS13" s="223"/>
      <c r="AT13" s="223"/>
      <c r="AU13" s="223"/>
      <c r="AV13" s="224"/>
      <c r="AW13" s="191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3"/>
      <c r="BJ13" s="191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3"/>
      <c r="BW13" s="191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3"/>
      <c r="CJ13" s="191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3"/>
      <c r="CW13" s="191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3"/>
      <c r="DJ13" s="191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3"/>
      <c r="DW13" s="194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6"/>
      <c r="EJ13" s="194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6"/>
      <c r="EW13" s="194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6"/>
    </row>
    <row r="14" spans="1:165" ht="12.75" hidden="1">
      <c r="A14" s="48"/>
      <c r="B14" s="220" t="s">
        <v>113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1"/>
      <c r="AE14" s="222" t="s">
        <v>274</v>
      </c>
      <c r="AF14" s="223"/>
      <c r="AG14" s="223"/>
      <c r="AH14" s="223"/>
      <c r="AI14" s="223"/>
      <c r="AJ14" s="223"/>
      <c r="AK14" s="223"/>
      <c r="AL14" s="224"/>
      <c r="AM14" s="222" t="s">
        <v>109</v>
      </c>
      <c r="AN14" s="223"/>
      <c r="AO14" s="223"/>
      <c r="AP14" s="223"/>
      <c r="AQ14" s="223"/>
      <c r="AR14" s="223"/>
      <c r="AS14" s="223"/>
      <c r="AT14" s="223"/>
      <c r="AU14" s="223"/>
      <c r="AV14" s="224"/>
      <c r="AW14" s="191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3"/>
      <c r="BJ14" s="191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3"/>
      <c r="BW14" s="191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3"/>
      <c r="CJ14" s="191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3"/>
      <c r="CW14" s="191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3"/>
      <c r="DJ14" s="191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3"/>
      <c r="DW14" s="194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6"/>
      <c r="EJ14" s="194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6"/>
      <c r="EW14" s="194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6"/>
    </row>
    <row r="15" spans="1:165" ht="12.75" hidden="1">
      <c r="A15" s="48"/>
      <c r="B15" s="220" t="s">
        <v>155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1"/>
      <c r="AE15" s="222" t="s">
        <v>155</v>
      </c>
      <c r="AF15" s="223"/>
      <c r="AG15" s="223"/>
      <c r="AH15" s="223"/>
      <c r="AI15" s="223"/>
      <c r="AJ15" s="223"/>
      <c r="AK15" s="223"/>
      <c r="AL15" s="224"/>
      <c r="AM15" s="222" t="s">
        <v>109</v>
      </c>
      <c r="AN15" s="223"/>
      <c r="AO15" s="223"/>
      <c r="AP15" s="223"/>
      <c r="AQ15" s="223"/>
      <c r="AR15" s="223"/>
      <c r="AS15" s="223"/>
      <c r="AT15" s="223"/>
      <c r="AU15" s="223"/>
      <c r="AV15" s="224"/>
      <c r="AW15" s="191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3"/>
      <c r="BJ15" s="191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3"/>
      <c r="BW15" s="191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3"/>
      <c r="CJ15" s="191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3"/>
      <c r="CW15" s="191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3"/>
      <c r="DJ15" s="191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3"/>
      <c r="DW15" s="194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6"/>
      <c r="EJ15" s="194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6"/>
      <c r="EW15" s="194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6"/>
    </row>
    <row r="16" spans="1:165" ht="41.25" customHeight="1">
      <c r="A16" s="48"/>
      <c r="B16" s="225" t="s">
        <v>289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6"/>
      <c r="AE16" s="222" t="s">
        <v>275</v>
      </c>
      <c r="AF16" s="223"/>
      <c r="AG16" s="223"/>
      <c r="AH16" s="223"/>
      <c r="AI16" s="223"/>
      <c r="AJ16" s="223"/>
      <c r="AK16" s="223"/>
      <c r="AL16" s="224"/>
      <c r="AM16" s="222"/>
      <c r="AN16" s="223"/>
      <c r="AO16" s="223"/>
      <c r="AP16" s="223"/>
      <c r="AQ16" s="223"/>
      <c r="AR16" s="223"/>
      <c r="AS16" s="223"/>
      <c r="AT16" s="223"/>
      <c r="AU16" s="223"/>
      <c r="AV16" s="224"/>
      <c r="AW16" s="191">
        <v>94261001.18</v>
      </c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3"/>
      <c r="BJ16" s="191">
        <v>94261001.18</v>
      </c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3"/>
      <c r="BW16" s="191">
        <v>94261001.18</v>
      </c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3"/>
      <c r="CJ16" s="191">
        <v>94261001.18</v>
      </c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3"/>
      <c r="CW16" s="191">
        <v>94261001.18</v>
      </c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3"/>
      <c r="DJ16" s="191">
        <v>94261001.18</v>
      </c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3"/>
      <c r="DW16" s="194">
        <v>0</v>
      </c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6"/>
      <c r="EJ16" s="194">
        <v>0</v>
      </c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6"/>
      <c r="EW16" s="194">
        <v>0</v>
      </c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6"/>
    </row>
    <row r="17" spans="1:165" ht="12.75" hidden="1">
      <c r="A17" s="48"/>
      <c r="B17" s="231" t="s">
        <v>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2"/>
      <c r="AE17" s="222" t="s">
        <v>109</v>
      </c>
      <c r="AF17" s="223"/>
      <c r="AG17" s="223"/>
      <c r="AH17" s="223"/>
      <c r="AI17" s="223"/>
      <c r="AJ17" s="223"/>
      <c r="AK17" s="223"/>
      <c r="AL17" s="224"/>
      <c r="AM17" s="222"/>
      <c r="AN17" s="223"/>
      <c r="AO17" s="223"/>
      <c r="AP17" s="223"/>
      <c r="AQ17" s="223"/>
      <c r="AR17" s="223"/>
      <c r="AS17" s="223"/>
      <c r="AT17" s="223"/>
      <c r="AU17" s="223"/>
      <c r="AV17" s="224"/>
      <c r="AW17" s="191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3"/>
      <c r="BJ17" s="191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3"/>
      <c r="BW17" s="191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3"/>
      <c r="CJ17" s="191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3"/>
      <c r="CW17" s="191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3"/>
      <c r="DJ17" s="191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3"/>
      <c r="DW17" s="194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6"/>
      <c r="EJ17" s="194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6"/>
      <c r="EW17" s="194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6"/>
    </row>
    <row r="18" spans="1:165" ht="12.75" hidden="1">
      <c r="A18" s="48"/>
      <c r="B18" s="220" t="s">
        <v>111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1"/>
      <c r="AE18" s="222" t="s">
        <v>276</v>
      </c>
      <c r="AF18" s="223"/>
      <c r="AG18" s="223"/>
      <c r="AH18" s="223"/>
      <c r="AI18" s="223"/>
      <c r="AJ18" s="223"/>
      <c r="AK18" s="223"/>
      <c r="AL18" s="224"/>
      <c r="AM18" s="222"/>
      <c r="AN18" s="223"/>
      <c r="AO18" s="223"/>
      <c r="AP18" s="223"/>
      <c r="AQ18" s="223"/>
      <c r="AR18" s="223"/>
      <c r="AS18" s="223"/>
      <c r="AT18" s="223"/>
      <c r="AU18" s="223"/>
      <c r="AV18" s="224"/>
      <c r="AW18" s="191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3"/>
      <c r="BJ18" s="191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3"/>
      <c r="BW18" s="191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3"/>
      <c r="CJ18" s="191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3"/>
      <c r="CW18" s="191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3"/>
      <c r="DJ18" s="191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3"/>
      <c r="DW18" s="194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6"/>
      <c r="EJ18" s="194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6"/>
      <c r="EW18" s="194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6"/>
    </row>
    <row r="19" spans="1:165" ht="12.75" hidden="1">
      <c r="A19" s="48"/>
      <c r="B19" s="220" t="s">
        <v>113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1"/>
      <c r="AE19" s="222" t="s">
        <v>277</v>
      </c>
      <c r="AF19" s="223"/>
      <c r="AG19" s="223"/>
      <c r="AH19" s="223"/>
      <c r="AI19" s="223"/>
      <c r="AJ19" s="223"/>
      <c r="AK19" s="223"/>
      <c r="AL19" s="224"/>
      <c r="AM19" s="222"/>
      <c r="AN19" s="223"/>
      <c r="AO19" s="223"/>
      <c r="AP19" s="223"/>
      <c r="AQ19" s="223"/>
      <c r="AR19" s="223"/>
      <c r="AS19" s="223"/>
      <c r="AT19" s="223"/>
      <c r="AU19" s="223"/>
      <c r="AV19" s="224"/>
      <c r="AW19" s="191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3"/>
      <c r="BJ19" s="191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3"/>
      <c r="BW19" s="191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3"/>
      <c r="CJ19" s="191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3"/>
      <c r="CW19" s="191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3"/>
      <c r="DJ19" s="191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3"/>
      <c r="DW19" s="194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6"/>
      <c r="EJ19" s="194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6"/>
      <c r="EW19" s="194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6"/>
    </row>
    <row r="20" spans="1:165" ht="12.75" hidden="1">
      <c r="A20" s="48"/>
      <c r="B20" s="220" t="s">
        <v>155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1"/>
      <c r="AE20" s="222" t="s">
        <v>155</v>
      </c>
      <c r="AF20" s="223"/>
      <c r="AG20" s="223"/>
      <c r="AH20" s="223"/>
      <c r="AI20" s="223"/>
      <c r="AJ20" s="223"/>
      <c r="AK20" s="223"/>
      <c r="AL20" s="224"/>
      <c r="AM20" s="222"/>
      <c r="AN20" s="223"/>
      <c r="AO20" s="223"/>
      <c r="AP20" s="223"/>
      <c r="AQ20" s="223"/>
      <c r="AR20" s="223"/>
      <c r="AS20" s="223"/>
      <c r="AT20" s="223"/>
      <c r="AU20" s="223"/>
      <c r="AV20" s="224"/>
      <c r="AW20" s="191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3"/>
      <c r="BJ20" s="191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3"/>
      <c r="BW20" s="191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3"/>
      <c r="CJ20" s="191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3"/>
      <c r="CW20" s="191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3"/>
      <c r="DJ20" s="191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3"/>
      <c r="DW20" s="194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6"/>
      <c r="EJ20" s="194"/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6"/>
      <c r="EW20" s="194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  <c r="FH20" s="195"/>
      <c r="FI20" s="196"/>
    </row>
    <row r="24" spans="1:165" s="46" customFormat="1" ht="3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</row>
  </sheetData>
  <sheetProtection/>
  <mergeCells count="194">
    <mergeCell ref="CJ19:CV19"/>
    <mergeCell ref="CJ20:CV20"/>
    <mergeCell ref="EW19:FI19"/>
    <mergeCell ref="CW19:DI19"/>
    <mergeCell ref="EJ18:EV18"/>
    <mergeCell ref="EW20:FI20"/>
    <mergeCell ref="DJ20:DV20"/>
    <mergeCell ref="DW20:EI20"/>
    <mergeCell ref="EJ20:EV20"/>
    <mergeCell ref="DJ19:DV19"/>
    <mergeCell ref="DW19:EI19"/>
    <mergeCell ref="EJ19:EV19"/>
    <mergeCell ref="B18:AD18"/>
    <mergeCell ref="AE18:AL18"/>
    <mergeCell ref="EJ15:EV15"/>
    <mergeCell ref="EW15:FI15"/>
    <mergeCell ref="DJ17:DV17"/>
    <mergeCell ref="DW17:EI17"/>
    <mergeCell ref="EW16:FI16"/>
    <mergeCell ref="DJ16:DV16"/>
    <mergeCell ref="DW16:EI16"/>
    <mergeCell ref="EJ16:EV16"/>
    <mergeCell ref="B20:AD20"/>
    <mergeCell ref="AE20:AL20"/>
    <mergeCell ref="AM20:AV20"/>
    <mergeCell ref="AW20:BI20"/>
    <mergeCell ref="BJ20:BV20"/>
    <mergeCell ref="CW20:DI20"/>
    <mergeCell ref="BW20:CI20"/>
    <mergeCell ref="BW19:CI19"/>
    <mergeCell ref="EW18:FI18"/>
    <mergeCell ref="EJ17:EV17"/>
    <mergeCell ref="B19:AD19"/>
    <mergeCell ref="AE19:AL19"/>
    <mergeCell ref="AM19:AV19"/>
    <mergeCell ref="AW19:BI19"/>
    <mergeCell ref="EW17:FI17"/>
    <mergeCell ref="CJ18:CV18"/>
    <mergeCell ref="CW18:DI18"/>
    <mergeCell ref="BJ19:BV19"/>
    <mergeCell ref="DJ18:DV18"/>
    <mergeCell ref="DW18:EI18"/>
    <mergeCell ref="BW17:CI17"/>
    <mergeCell ref="CJ17:CV17"/>
    <mergeCell ref="CW17:DI17"/>
    <mergeCell ref="AE16:AL16"/>
    <mergeCell ref="AM18:AV18"/>
    <mergeCell ref="AW18:BI18"/>
    <mergeCell ref="BJ18:BV18"/>
    <mergeCell ref="BW18:CI18"/>
    <mergeCell ref="AM16:AV16"/>
    <mergeCell ref="AW16:BI16"/>
    <mergeCell ref="BJ16:BV16"/>
    <mergeCell ref="BW16:CI16"/>
    <mergeCell ref="CW16:DI16"/>
    <mergeCell ref="B17:AD17"/>
    <mergeCell ref="AE17:AL17"/>
    <mergeCell ref="AM17:AV17"/>
    <mergeCell ref="AW17:BI17"/>
    <mergeCell ref="BJ17:BV17"/>
    <mergeCell ref="CJ16:CV16"/>
    <mergeCell ref="CJ13:CV13"/>
    <mergeCell ref="CJ15:CV15"/>
    <mergeCell ref="BJ14:BV14"/>
    <mergeCell ref="BW14:CI14"/>
    <mergeCell ref="BW13:CI13"/>
    <mergeCell ref="BJ15:BV15"/>
    <mergeCell ref="BW15:CI15"/>
    <mergeCell ref="EW13:FI13"/>
    <mergeCell ref="CJ14:CV14"/>
    <mergeCell ref="CW14:DI14"/>
    <mergeCell ref="DJ14:DV14"/>
    <mergeCell ref="DW14:EI14"/>
    <mergeCell ref="EJ14:EV14"/>
    <mergeCell ref="EW14:FI14"/>
    <mergeCell ref="BJ11:BV11"/>
    <mergeCell ref="BW11:CI11"/>
    <mergeCell ref="EJ11:EV11"/>
    <mergeCell ref="CW13:DI13"/>
    <mergeCell ref="EJ13:EV13"/>
    <mergeCell ref="CW12:DI12"/>
    <mergeCell ref="B13:AD13"/>
    <mergeCell ref="AE13:AL13"/>
    <mergeCell ref="AM13:AV13"/>
    <mergeCell ref="AW13:BI13"/>
    <mergeCell ref="BJ13:BV13"/>
    <mergeCell ref="B12:AD12"/>
    <mergeCell ref="AE12:AL12"/>
    <mergeCell ref="AM12:AV12"/>
    <mergeCell ref="AW12:BI12"/>
    <mergeCell ref="BJ12:BV12"/>
    <mergeCell ref="AM10:AV10"/>
    <mergeCell ref="AW10:BI10"/>
    <mergeCell ref="EW12:FI12"/>
    <mergeCell ref="CJ12:CV12"/>
    <mergeCell ref="B11:AD11"/>
    <mergeCell ref="EJ12:EV12"/>
    <mergeCell ref="AE11:AL11"/>
    <mergeCell ref="EJ10:EV10"/>
    <mergeCell ref="AM11:AV11"/>
    <mergeCell ref="AW11:BI11"/>
    <mergeCell ref="AW8:BI8"/>
    <mergeCell ref="BJ8:BV8"/>
    <mergeCell ref="BJ10:BV10"/>
    <mergeCell ref="BW10:CI10"/>
    <mergeCell ref="BW12:CI12"/>
    <mergeCell ref="DG7:DI7"/>
    <mergeCell ref="BW7:CC7"/>
    <mergeCell ref="CD7:CF7"/>
    <mergeCell ref="CJ11:CV11"/>
    <mergeCell ref="CW11:DI11"/>
    <mergeCell ref="DQ7:DS7"/>
    <mergeCell ref="DT7:DV7"/>
    <mergeCell ref="CW7:DC7"/>
    <mergeCell ref="BQ7:BS7"/>
    <mergeCell ref="CT7:CV7"/>
    <mergeCell ref="BT7:BV7"/>
    <mergeCell ref="CG7:CI7"/>
    <mergeCell ref="B1:FH1"/>
    <mergeCell ref="BQ2:BT2"/>
    <mergeCell ref="BU2:CT2"/>
    <mergeCell ref="CU2:CX2"/>
    <mergeCell ref="CY2:DB2"/>
    <mergeCell ref="DC2:DE2"/>
    <mergeCell ref="B16:AD16"/>
    <mergeCell ref="EQ7:ES7"/>
    <mergeCell ref="EG7:EI7"/>
    <mergeCell ref="EJ7:EP7"/>
    <mergeCell ref="BW8:CI8"/>
    <mergeCell ref="B14:AD14"/>
    <mergeCell ref="AE14:AL14"/>
    <mergeCell ref="AM14:AV14"/>
    <mergeCell ref="AW14:BI14"/>
    <mergeCell ref="AM9:AV9"/>
    <mergeCell ref="CJ10:CV10"/>
    <mergeCell ref="B15:AD15"/>
    <mergeCell ref="AE15:AL15"/>
    <mergeCell ref="AM15:AV15"/>
    <mergeCell ref="AW15:BI15"/>
    <mergeCell ref="AW9:BI9"/>
    <mergeCell ref="BJ9:BV9"/>
    <mergeCell ref="BW9:CI9"/>
    <mergeCell ref="B10:AD10"/>
    <mergeCell ref="AE10:AL10"/>
    <mergeCell ref="CQ7:CS7"/>
    <mergeCell ref="AW5:CI6"/>
    <mergeCell ref="CJ5:FI5"/>
    <mergeCell ref="CJ6:DV6"/>
    <mergeCell ref="DW6:FI6"/>
    <mergeCell ref="EJ9:EV9"/>
    <mergeCell ref="CJ9:CV9"/>
    <mergeCell ref="CW9:DI9"/>
    <mergeCell ref="DJ9:DV9"/>
    <mergeCell ref="DJ7:DP7"/>
    <mergeCell ref="DW9:EI9"/>
    <mergeCell ref="DJ12:DV12"/>
    <mergeCell ref="DD7:DF7"/>
    <mergeCell ref="CJ8:CV8"/>
    <mergeCell ref="CW8:DI8"/>
    <mergeCell ref="DJ8:DV8"/>
    <mergeCell ref="CW10:DI10"/>
    <mergeCell ref="DW7:EC7"/>
    <mergeCell ref="ED7:EF7"/>
    <mergeCell ref="CJ7:CP7"/>
    <mergeCell ref="EW11:FI11"/>
    <mergeCell ref="FG7:FI7"/>
    <mergeCell ref="DW8:EI8"/>
    <mergeCell ref="EW8:FI8"/>
    <mergeCell ref="EW10:FI10"/>
    <mergeCell ref="EW7:FC7"/>
    <mergeCell ref="FD7:FF7"/>
    <mergeCell ref="EJ8:EV8"/>
    <mergeCell ref="ET7:EV7"/>
    <mergeCell ref="EW9:FI9"/>
    <mergeCell ref="A9:AD9"/>
    <mergeCell ref="AE9:AL9"/>
    <mergeCell ref="BG7:BI7"/>
    <mergeCell ref="BJ7:BP7"/>
    <mergeCell ref="A4:AD8"/>
    <mergeCell ref="AE4:AL8"/>
    <mergeCell ref="AM4:AV8"/>
    <mergeCell ref="AW4:FI4"/>
    <mergeCell ref="AW7:BC7"/>
    <mergeCell ref="BD7:BF7"/>
    <mergeCell ref="CW15:DI15"/>
    <mergeCell ref="DJ15:DV15"/>
    <mergeCell ref="DJ10:DV10"/>
    <mergeCell ref="DW10:EI10"/>
    <mergeCell ref="DJ11:DV11"/>
    <mergeCell ref="DW11:EI11"/>
    <mergeCell ref="DW12:EI12"/>
    <mergeCell ref="DJ13:DV13"/>
    <mergeCell ref="DW13:EI13"/>
    <mergeCell ref="DW15:EI15"/>
  </mergeCells>
  <printOptions/>
  <pageMargins left="0.4724409448818898" right="0.2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Z35"/>
  <sheetViews>
    <sheetView view="pageBreakPreview" zoomScaleSheetLayoutView="100" zoomScalePageLayoutView="0" workbookViewId="0" topLeftCell="A1">
      <selection activeCell="BX5" sqref="BX5"/>
    </sheetView>
  </sheetViews>
  <sheetFormatPr defaultColWidth="0.875" defaultRowHeight="12.75"/>
  <cols>
    <col min="1" max="16384" width="0.875" style="21" customWidth="1"/>
  </cols>
  <sheetData>
    <row r="1" spans="2:103" s="57" customFormat="1" ht="29.25" customHeight="1">
      <c r="B1" s="237" t="s">
        <v>292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</row>
    <row r="2" spans="1:104" s="1" customFormat="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</row>
    <row r="3" spans="32:72" s="1" customFormat="1" ht="15">
      <c r="AF3" s="104" t="s">
        <v>20</v>
      </c>
      <c r="AG3" s="104"/>
      <c r="AH3" s="104"/>
      <c r="AI3" s="104"/>
      <c r="AJ3" s="93" t="s">
        <v>440</v>
      </c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89">
        <v>20</v>
      </c>
      <c r="BK3" s="89"/>
      <c r="BL3" s="89"/>
      <c r="BM3" s="89"/>
      <c r="BN3" s="83" t="s">
        <v>378</v>
      </c>
      <c r="BO3" s="83"/>
      <c r="BP3" s="83"/>
      <c r="BQ3" s="83"/>
      <c r="BR3" s="246" t="s">
        <v>3</v>
      </c>
      <c r="BS3" s="246"/>
      <c r="BT3" s="246"/>
    </row>
    <row r="4" spans="1:72" s="24" customFormat="1" ht="13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247" t="s">
        <v>278</v>
      </c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</row>
    <row r="5" spans="1:104" s="24" customFormat="1" ht="13.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</row>
    <row r="6" spans="1:104" s="9" customFormat="1" ht="30.75" customHeight="1">
      <c r="A6" s="240" t="s">
        <v>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2"/>
      <c r="AX6" s="240" t="s">
        <v>294</v>
      </c>
      <c r="AY6" s="241"/>
      <c r="AZ6" s="241"/>
      <c r="BA6" s="241"/>
      <c r="BB6" s="241"/>
      <c r="BC6" s="241"/>
      <c r="BD6" s="241"/>
      <c r="BE6" s="241"/>
      <c r="BF6" s="241"/>
      <c r="BG6" s="241"/>
      <c r="BH6" s="242"/>
      <c r="BI6" s="240" t="s">
        <v>293</v>
      </c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4"/>
    </row>
    <row r="7" spans="1:104" s="9" customFormat="1" ht="15">
      <c r="A7" s="107">
        <v>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>
        <v>2</v>
      </c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>
        <v>3</v>
      </c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</row>
    <row r="8" spans="1:104" s="9" customFormat="1" ht="18" customHeight="1">
      <c r="A8" s="61"/>
      <c r="B8" s="235" t="s">
        <v>263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6"/>
      <c r="AX8" s="233" t="s">
        <v>279</v>
      </c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45">
        <v>0</v>
      </c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</row>
    <row r="9" spans="1:104" s="9" customFormat="1" ht="18" customHeight="1">
      <c r="A9" s="61"/>
      <c r="B9" s="235" t="s">
        <v>264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6"/>
      <c r="AX9" s="233" t="s">
        <v>280</v>
      </c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45">
        <v>0</v>
      </c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</row>
    <row r="10" spans="1:104" s="9" customFormat="1" ht="18" customHeight="1">
      <c r="A10" s="61"/>
      <c r="B10" s="235" t="s">
        <v>281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6"/>
      <c r="AX10" s="233" t="s">
        <v>282</v>
      </c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45">
        <v>0</v>
      </c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</row>
    <row r="11" spans="1:104" s="9" customFormat="1" ht="18" customHeight="1">
      <c r="A11" s="61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6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</row>
    <row r="12" spans="1:104" s="9" customFormat="1" ht="18" customHeight="1">
      <c r="A12" s="61"/>
      <c r="B12" s="235" t="s">
        <v>283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6"/>
      <c r="AX12" s="233" t="s">
        <v>284</v>
      </c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45">
        <v>0</v>
      </c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</row>
    <row r="13" spans="1:104" s="9" customFormat="1" ht="18" customHeight="1">
      <c r="A13" s="61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6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</row>
    <row r="14" spans="1:104" s="24" customFormat="1" ht="13.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</row>
    <row r="15" spans="1:104" s="24" customFormat="1" ht="13.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</row>
    <row r="16" spans="1:104" s="1" customFormat="1" ht="15">
      <c r="A16" s="90" t="s">
        <v>295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</row>
    <row r="17" spans="1:104" s="24" customFormat="1" ht="13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</row>
    <row r="18" spans="1:104" s="9" customFormat="1" ht="30.75" customHeight="1">
      <c r="A18" s="240" t="s">
        <v>0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2"/>
      <c r="AX18" s="240" t="s">
        <v>294</v>
      </c>
      <c r="AY18" s="241"/>
      <c r="AZ18" s="241"/>
      <c r="BA18" s="241"/>
      <c r="BB18" s="241"/>
      <c r="BC18" s="241"/>
      <c r="BD18" s="241"/>
      <c r="BE18" s="241"/>
      <c r="BF18" s="241"/>
      <c r="BG18" s="241"/>
      <c r="BH18" s="242"/>
      <c r="BI18" s="240" t="s">
        <v>285</v>
      </c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4"/>
    </row>
    <row r="19" spans="1:104" s="9" customFormat="1" ht="15">
      <c r="A19" s="107">
        <v>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>
        <v>2</v>
      </c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>
        <v>3</v>
      </c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</row>
    <row r="20" spans="1:104" s="9" customFormat="1" ht="18" customHeight="1">
      <c r="A20" s="61"/>
      <c r="B20" s="235" t="s">
        <v>286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6"/>
      <c r="AX20" s="233" t="s">
        <v>279</v>
      </c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4">
        <v>0</v>
      </c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</row>
    <row r="21" spans="1:104" s="9" customFormat="1" ht="61.5" customHeight="1">
      <c r="A21" s="61"/>
      <c r="B21" s="238" t="s">
        <v>296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9"/>
      <c r="AX21" s="233" t="s">
        <v>280</v>
      </c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4">
        <v>0</v>
      </c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</row>
    <row r="22" spans="1:104" s="24" customFormat="1" ht="13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</row>
    <row r="23" spans="1:104" s="24" customFormat="1" ht="13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</row>
    <row r="24" spans="1:104" s="24" customFormat="1" ht="13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</row>
    <row r="25" spans="1:104" s="24" customFormat="1" ht="13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</row>
    <row r="26" spans="1:104" s="24" customFormat="1" ht="13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</row>
    <row r="27" spans="1:104" s="24" customFormat="1" ht="13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</row>
    <row r="28" spans="1:104" s="24" customFormat="1" ht="13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</row>
    <row r="29" spans="1:104" s="24" customFormat="1" ht="13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</row>
    <row r="30" spans="1:104" s="24" customFormat="1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</row>
    <row r="31" spans="1:104" s="24" customFormat="1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</row>
    <row r="32" spans="1:104" s="24" customFormat="1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</row>
    <row r="33" spans="1:104" s="24" customFormat="1" ht="13.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</row>
    <row r="34" spans="1:104" s="24" customFormat="1" ht="13.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</row>
    <row r="35" spans="1:104" s="24" customFormat="1" ht="13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</row>
    <row r="36" s="24" customFormat="1" ht="13.5"/>
    <row r="37" ht="3" customHeight="1"/>
  </sheetData>
  <sheetProtection/>
  <mergeCells count="44">
    <mergeCell ref="B8:AW8"/>
    <mergeCell ref="B9:AW9"/>
    <mergeCell ref="A6:AW6"/>
    <mergeCell ref="A7:AW7"/>
    <mergeCell ref="AF3:AI3"/>
    <mergeCell ref="AJ3:BI3"/>
    <mergeCell ref="AX8:BH8"/>
    <mergeCell ref="AX9:BH9"/>
    <mergeCell ref="BI8:CZ8"/>
    <mergeCell ref="BI9:CZ9"/>
    <mergeCell ref="BR3:BT3"/>
    <mergeCell ref="AF4:BT4"/>
    <mergeCell ref="AX6:BH6"/>
    <mergeCell ref="AX7:BH7"/>
    <mergeCell ref="BI6:CZ6"/>
    <mergeCell ref="BI7:CZ7"/>
    <mergeCell ref="BJ3:BM3"/>
    <mergeCell ref="BN3:BQ3"/>
    <mergeCell ref="BI12:CZ12"/>
    <mergeCell ref="BI13:CZ13"/>
    <mergeCell ref="AX12:BH12"/>
    <mergeCell ref="AX13:BH13"/>
    <mergeCell ref="AX10:BH10"/>
    <mergeCell ref="AX11:BH11"/>
    <mergeCell ref="BI19:CZ19"/>
    <mergeCell ref="B20:AW20"/>
    <mergeCell ref="B10:AW10"/>
    <mergeCell ref="B11:AW11"/>
    <mergeCell ref="A16:CZ16"/>
    <mergeCell ref="A18:AW18"/>
    <mergeCell ref="AX18:BH18"/>
    <mergeCell ref="BI18:CZ18"/>
    <mergeCell ref="BI10:CZ10"/>
    <mergeCell ref="BI11:CZ11"/>
    <mergeCell ref="AX20:BH20"/>
    <mergeCell ref="BI20:CZ20"/>
    <mergeCell ref="B12:AW12"/>
    <mergeCell ref="B13:AW13"/>
    <mergeCell ref="B1:CY1"/>
    <mergeCell ref="B21:AW21"/>
    <mergeCell ref="AX21:BH21"/>
    <mergeCell ref="BI21:CZ21"/>
    <mergeCell ref="A19:AW19"/>
    <mergeCell ref="AX19:BH19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99"/>
  <sheetViews>
    <sheetView tabSelected="1" view="pageBreakPreview" zoomScaleSheetLayoutView="100" zoomScalePageLayoutView="0" workbookViewId="0" topLeftCell="A76">
      <selection activeCell="DY96" sqref="DY96:EB96"/>
    </sheetView>
  </sheetViews>
  <sheetFormatPr defaultColWidth="0.875" defaultRowHeight="12.75"/>
  <cols>
    <col min="1" max="57" width="0.875" style="21" customWidth="1"/>
    <col min="58" max="58" width="2.25390625" style="21" customWidth="1"/>
    <col min="59" max="63" width="0.875" style="21" customWidth="1"/>
    <col min="64" max="64" width="3.125" style="21" customWidth="1"/>
    <col min="65" max="76" width="0.875" style="21" customWidth="1"/>
    <col min="77" max="77" width="2.25390625" style="21" customWidth="1"/>
    <col min="78" max="111" width="0.875" style="21" customWidth="1"/>
    <col min="112" max="112" width="0.37109375" style="21" customWidth="1"/>
    <col min="113" max="113" width="0.875" style="21" hidden="1" customWidth="1"/>
    <col min="114" max="116" width="0.875" style="21" customWidth="1"/>
    <col min="117" max="117" width="0.12890625" style="21" customWidth="1"/>
    <col min="118" max="118" width="0.875" style="21" hidden="1" customWidth="1"/>
    <col min="119" max="135" width="0.875" style="21" customWidth="1"/>
    <col min="136" max="136" width="1.37890625" style="21" customWidth="1"/>
    <col min="137" max="137" width="2.375" style="21" customWidth="1"/>
    <col min="138" max="142" width="0.875" style="21" customWidth="1"/>
    <col min="143" max="143" width="1.625" style="21" customWidth="1"/>
    <col min="144" max="144" width="0.875" style="21" customWidth="1"/>
    <col min="145" max="145" width="2.625" style="21" customWidth="1"/>
    <col min="146" max="146" width="0.875" style="21" customWidth="1"/>
    <col min="147" max="147" width="3.00390625" style="21" customWidth="1"/>
    <col min="148" max="16384" width="0.875" style="21" customWidth="1"/>
  </cols>
  <sheetData>
    <row r="1" spans="2:160" s="1" customFormat="1" ht="15">
      <c r="B1" s="124" t="s">
        <v>297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</row>
    <row r="2" spans="58:104" s="58" customFormat="1" ht="14.25">
      <c r="BF2" s="59"/>
      <c r="BG2" s="59"/>
      <c r="BH2" s="59"/>
      <c r="BL2" s="227" t="s">
        <v>20</v>
      </c>
      <c r="BM2" s="227"/>
      <c r="BN2" s="227"/>
      <c r="BO2" s="227"/>
      <c r="BP2" s="228" t="s">
        <v>440</v>
      </c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128">
        <v>20</v>
      </c>
      <c r="CQ2" s="128"/>
      <c r="CR2" s="128"/>
      <c r="CS2" s="128"/>
      <c r="CT2" s="125" t="s">
        <v>378</v>
      </c>
      <c r="CU2" s="125"/>
      <c r="CV2" s="125"/>
      <c r="CW2" s="125"/>
      <c r="CX2" s="126" t="s">
        <v>3</v>
      </c>
      <c r="CY2" s="126"/>
      <c r="CZ2" s="126"/>
    </row>
    <row r="3" s="22" customFormat="1" ht="12.75" customHeight="1"/>
    <row r="4" spans="1:161" s="47" customFormat="1" ht="14.25" customHeight="1">
      <c r="A4" s="174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6"/>
      <c r="AJ4" s="174" t="s">
        <v>298</v>
      </c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6"/>
      <c r="BA4" s="183" t="s">
        <v>104</v>
      </c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5"/>
    </row>
    <row r="5" spans="1:161" s="47" customFormat="1" ht="14.25" customHeight="1">
      <c r="A5" s="177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9"/>
      <c r="AJ5" s="177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9"/>
      <c r="BA5" s="174" t="s">
        <v>105</v>
      </c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6"/>
      <c r="BP5" s="183" t="s">
        <v>4</v>
      </c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5"/>
    </row>
    <row r="6" spans="1:161" s="47" customFormat="1" ht="83.25" customHeight="1">
      <c r="A6" s="177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9"/>
      <c r="AJ6" s="177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9"/>
      <c r="BA6" s="177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9"/>
      <c r="BP6" s="174" t="s">
        <v>349</v>
      </c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6"/>
      <c r="CG6" s="174" t="s">
        <v>338</v>
      </c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6"/>
      <c r="CZ6" s="174" t="s">
        <v>418</v>
      </c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6"/>
      <c r="DQ6" s="174" t="s">
        <v>147</v>
      </c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6"/>
      <c r="EH6" s="183" t="s">
        <v>148</v>
      </c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5"/>
    </row>
    <row r="7" spans="1:161" s="47" customFormat="1" ht="35.25" customHeigh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2"/>
      <c r="AJ7" s="180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2"/>
      <c r="BA7" s="180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2"/>
      <c r="BP7" s="180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2"/>
      <c r="CG7" s="180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2"/>
      <c r="CZ7" s="180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2"/>
      <c r="DQ7" s="180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2"/>
      <c r="EH7" s="183" t="s">
        <v>105</v>
      </c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5"/>
      <c r="ET7" s="183" t="s">
        <v>106</v>
      </c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5"/>
    </row>
    <row r="8" spans="1:161" s="53" customFormat="1" ht="13.5">
      <c r="A8" s="168">
        <v>1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70"/>
      <c r="AJ8" s="168">
        <v>2</v>
      </c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70"/>
      <c r="BA8" s="168">
        <v>3</v>
      </c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70"/>
      <c r="BP8" s="168">
        <v>4</v>
      </c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70"/>
      <c r="CG8" s="168">
        <v>5</v>
      </c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70"/>
      <c r="CZ8" s="168">
        <v>6</v>
      </c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70"/>
      <c r="DQ8" s="168">
        <v>7</v>
      </c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70"/>
      <c r="EH8" s="168">
        <v>8</v>
      </c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70"/>
      <c r="ET8" s="168">
        <v>9</v>
      </c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70"/>
    </row>
    <row r="9" spans="1:161" s="50" customFormat="1" ht="32.25" customHeight="1">
      <c r="A9" s="49"/>
      <c r="B9" s="273" t="s">
        <v>300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4"/>
      <c r="AJ9" s="275" t="s">
        <v>299</v>
      </c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7"/>
      <c r="BA9" s="270">
        <f>BA10+BA15+BA42+BA44+BA50</f>
        <v>296664400.18</v>
      </c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2"/>
      <c r="BP9" s="270">
        <f>BP10+BP15+BP42+BP44+BP50</f>
        <v>20066501.43</v>
      </c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2"/>
      <c r="CG9" s="270">
        <f>CG10+CG15+CG42+CG44+CG50</f>
        <v>40132300</v>
      </c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2"/>
      <c r="CZ9" s="270">
        <v>0</v>
      </c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2"/>
      <c r="DQ9" s="270">
        <f>DQ10+DQ15+DQ44+DQ50</f>
        <v>230287478.75</v>
      </c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2"/>
      <c r="EH9" s="270">
        <f>EH10+EH15+EH44+EH50</f>
        <v>6178120</v>
      </c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2"/>
      <c r="ET9" s="270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2"/>
    </row>
    <row r="10" spans="1:161" s="52" customFormat="1" ht="27.75" customHeight="1">
      <c r="A10" s="51"/>
      <c r="B10" s="278" t="s">
        <v>339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9"/>
      <c r="AJ10" s="250" t="s">
        <v>124</v>
      </c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2"/>
      <c r="BA10" s="253">
        <f>BP10+CG10+DQ10+EH10</f>
        <v>194627309</v>
      </c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5"/>
      <c r="BP10" s="253">
        <f>BP11+BP12+BP14</f>
        <v>15483100</v>
      </c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5"/>
      <c r="CG10" s="253">
        <f>CG13</f>
        <v>1942000</v>
      </c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5"/>
      <c r="CZ10" s="253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5"/>
      <c r="DQ10" s="253">
        <f>DQ11+DQ12+DQ14</f>
        <v>174208919</v>
      </c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5"/>
      <c r="EH10" s="253">
        <f>EH11+EH14</f>
        <v>2993290</v>
      </c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5"/>
      <c r="ET10" s="253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5"/>
    </row>
    <row r="11" spans="1:161" s="52" customFormat="1" ht="44.25" customHeight="1">
      <c r="A11" s="51"/>
      <c r="B11" s="155" t="s">
        <v>416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6"/>
      <c r="AJ11" s="136" t="s">
        <v>125</v>
      </c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8"/>
      <c r="BA11" s="139">
        <f>BP11+CG11+CZ11+DQ11+EH11</f>
        <v>147286022</v>
      </c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1"/>
      <c r="BP11" s="188">
        <v>11855000</v>
      </c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90"/>
      <c r="CG11" s="139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1"/>
      <c r="CZ11" s="139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1"/>
      <c r="DQ11" s="188">
        <v>133132022</v>
      </c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90"/>
      <c r="EH11" s="139">
        <v>2299000</v>
      </c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1"/>
      <c r="ET11" s="139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1"/>
    </row>
    <row r="12" spans="1:161" s="52" customFormat="1" ht="15" customHeight="1">
      <c r="A12" s="51"/>
      <c r="B12" s="142" t="s">
        <v>434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36" t="s">
        <v>417</v>
      </c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8"/>
      <c r="BA12" s="139">
        <f>BP12+CG12+CZ12+DQ12+EH12</f>
        <v>915410</v>
      </c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1"/>
      <c r="BP12" s="188">
        <v>47100</v>
      </c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90"/>
      <c r="CG12" s="139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1"/>
      <c r="CZ12" s="139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1"/>
      <c r="DQ12" s="188">
        <v>868310</v>
      </c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90"/>
      <c r="EH12" s="139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1"/>
      <c r="ET12" s="139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1"/>
    </row>
    <row r="13" spans="1:161" s="52" customFormat="1" ht="30.75" customHeight="1">
      <c r="A13" s="51"/>
      <c r="B13" s="280" t="s">
        <v>435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1"/>
      <c r="AJ13" s="136" t="s">
        <v>417</v>
      </c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8"/>
      <c r="BA13" s="139">
        <f>BP13+CG13+CZ13+DQ13+EH13</f>
        <v>1942000</v>
      </c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1"/>
      <c r="BP13" s="188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90"/>
      <c r="CG13" s="139">
        <v>1942000</v>
      </c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1"/>
      <c r="CZ13" s="139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1"/>
      <c r="DQ13" s="188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90"/>
      <c r="EH13" s="139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1"/>
      <c r="ET13" s="139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1"/>
    </row>
    <row r="14" spans="1:161" s="52" customFormat="1" ht="42" customHeight="1">
      <c r="A14" s="51"/>
      <c r="B14" s="142" t="s">
        <v>415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3"/>
      <c r="AJ14" s="136" t="s">
        <v>419</v>
      </c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8"/>
      <c r="BA14" s="139">
        <f>BP14+CG14+CZ14+DQ14+EH14</f>
        <v>44483877</v>
      </c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1"/>
      <c r="BP14" s="188">
        <v>3581000</v>
      </c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90"/>
      <c r="CG14" s="139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1"/>
      <c r="CZ14" s="139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1"/>
      <c r="DQ14" s="188">
        <v>40208587</v>
      </c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90"/>
      <c r="EH14" s="139">
        <v>694290</v>
      </c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1"/>
      <c r="ET14" s="139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1"/>
    </row>
    <row r="15" spans="1:161" s="52" customFormat="1" ht="15" customHeight="1">
      <c r="A15" s="51"/>
      <c r="B15" s="278" t="s">
        <v>301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9"/>
      <c r="AJ15" s="250" t="s">
        <v>126</v>
      </c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2"/>
      <c r="BA15" s="253">
        <f>BA16+BA18+BA23+BA24+BA32</f>
        <v>32680511.43</v>
      </c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5"/>
      <c r="BP15" s="253">
        <f>BP16+BP18+BP23+BP24+BP32</f>
        <v>1824101.4300000002</v>
      </c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5"/>
      <c r="CG15" s="253">
        <f>CG18+CG23+CG24+CG32</f>
        <v>9832400</v>
      </c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5"/>
      <c r="CZ15" s="253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5"/>
      <c r="DQ15" s="253">
        <f>DQ16+DQ18+DQ23+DQ24+DQ32</f>
        <v>19945610</v>
      </c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4"/>
      <c r="EF15" s="254"/>
      <c r="EG15" s="255"/>
      <c r="EH15" s="253">
        <f>EH18+EH23+EH24+EH32</f>
        <v>1078400</v>
      </c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5"/>
      <c r="ET15" s="253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5"/>
    </row>
    <row r="16" spans="1:161" s="52" customFormat="1" ht="27.75" customHeight="1">
      <c r="A16" s="51"/>
      <c r="B16" s="155" t="s">
        <v>302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6"/>
      <c r="AJ16" s="136" t="s">
        <v>127</v>
      </c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8"/>
      <c r="BA16" s="139">
        <f>BP16+CG16+CZ16+DQ16+EH16</f>
        <v>1216050</v>
      </c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1"/>
      <c r="BP16" s="188">
        <v>10000</v>
      </c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90"/>
      <c r="CG16" s="139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1"/>
      <c r="CZ16" s="139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1"/>
      <c r="DQ16" s="188">
        <v>1206050</v>
      </c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90"/>
      <c r="EH16" s="139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1"/>
      <c r="ET16" s="139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1"/>
    </row>
    <row r="17" spans="1:161" s="52" customFormat="1" ht="15" customHeight="1">
      <c r="A17" s="51"/>
      <c r="B17" s="155" t="s">
        <v>11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6"/>
      <c r="AJ17" s="136" t="s">
        <v>128</v>
      </c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8"/>
      <c r="BA17" s="139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1"/>
      <c r="BP17" s="139">
        <v>0</v>
      </c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1"/>
      <c r="CG17" s="139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1"/>
      <c r="CZ17" s="139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1"/>
      <c r="DQ17" s="139">
        <v>0</v>
      </c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1"/>
      <c r="EH17" s="139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1"/>
      <c r="ET17" s="139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1"/>
    </row>
    <row r="18" spans="1:161" s="52" customFormat="1" ht="27.75" customHeight="1">
      <c r="A18" s="51"/>
      <c r="B18" s="264" t="s">
        <v>303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5"/>
      <c r="AJ18" s="266" t="s">
        <v>200</v>
      </c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8"/>
      <c r="BA18" s="256">
        <f>SUM(BA19:BO22)</f>
        <v>10519830</v>
      </c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8"/>
      <c r="BP18" s="256">
        <f>BP19+BP20+BP21+BP22</f>
        <v>550000</v>
      </c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8"/>
      <c r="CG18" s="256">
        <v>0</v>
      </c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8"/>
      <c r="CZ18" s="256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8"/>
      <c r="DQ18" s="256">
        <f>DQ19+DQ20+DQ21+DQ22</f>
        <v>9969830</v>
      </c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8"/>
      <c r="EH18" s="256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8"/>
      <c r="ET18" s="256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8"/>
    </row>
    <row r="19" spans="1:161" s="52" customFormat="1" ht="15" customHeight="1">
      <c r="A19" s="51"/>
      <c r="B19" s="142" t="s">
        <v>304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3"/>
      <c r="AJ19" s="136" t="s">
        <v>109</v>
      </c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139">
        <f aca="true" t="shared" si="0" ref="BA19:BA25">BP19+CG19+CZ19+DQ19+EH19</f>
        <v>3301367</v>
      </c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1"/>
      <c r="BP19" s="188">
        <v>182000</v>
      </c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90"/>
      <c r="CG19" s="139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1"/>
      <c r="CZ19" s="139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1"/>
      <c r="DQ19" s="188">
        <v>3119367</v>
      </c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90"/>
      <c r="EH19" s="139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1"/>
      <c r="ET19" s="139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1"/>
    </row>
    <row r="20" spans="1:161" s="52" customFormat="1" ht="15" customHeight="1">
      <c r="A20" s="51"/>
      <c r="B20" s="142" t="s">
        <v>305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3"/>
      <c r="AJ20" s="136" t="s">
        <v>109</v>
      </c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139">
        <f t="shared" si="0"/>
        <v>5364463</v>
      </c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1"/>
      <c r="BP20" s="188">
        <v>225000</v>
      </c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90"/>
      <c r="CG20" s="139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1"/>
      <c r="CZ20" s="139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1"/>
      <c r="DQ20" s="188">
        <v>5139463</v>
      </c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90"/>
      <c r="EH20" s="139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1"/>
      <c r="ET20" s="139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1"/>
    </row>
    <row r="21" spans="2:161" s="52" customFormat="1" ht="15" customHeight="1">
      <c r="B21" s="142" t="s">
        <v>357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3"/>
      <c r="AJ21" s="136" t="s">
        <v>109</v>
      </c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139">
        <f t="shared" si="0"/>
        <v>957000</v>
      </c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1"/>
      <c r="BP21" s="188">
        <v>135000</v>
      </c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90"/>
      <c r="CG21" s="139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1"/>
      <c r="CZ21" s="139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1"/>
      <c r="DQ21" s="188">
        <v>822000</v>
      </c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90"/>
      <c r="EH21" s="139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1"/>
      <c r="ET21" s="139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1"/>
    </row>
    <row r="22" spans="1:161" s="52" customFormat="1" ht="15" customHeight="1">
      <c r="A22" s="51"/>
      <c r="B22" s="142" t="s">
        <v>306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3"/>
      <c r="AJ22" s="136" t="s">
        <v>109</v>
      </c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139">
        <f t="shared" si="0"/>
        <v>897000</v>
      </c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1"/>
      <c r="BP22" s="188">
        <v>8000</v>
      </c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90"/>
      <c r="CG22" s="139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1"/>
      <c r="CZ22" s="139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1"/>
      <c r="DQ22" s="188">
        <v>889000</v>
      </c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90"/>
      <c r="EH22" s="139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1"/>
      <c r="ET22" s="139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1"/>
    </row>
    <row r="23" spans="1:161" s="52" customFormat="1" ht="27.75" customHeight="1">
      <c r="A23" s="51"/>
      <c r="B23" s="264" t="s">
        <v>12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5"/>
      <c r="AJ23" s="266" t="s">
        <v>201</v>
      </c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8"/>
      <c r="BA23" s="256">
        <f t="shared" si="0"/>
        <v>414000</v>
      </c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8"/>
      <c r="BP23" s="256">
        <v>0</v>
      </c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8"/>
      <c r="CG23" s="256">
        <v>0</v>
      </c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8"/>
      <c r="CZ23" s="256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8"/>
      <c r="DQ23" s="256">
        <v>414000</v>
      </c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8"/>
      <c r="EH23" s="256">
        <v>0</v>
      </c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8"/>
      <c r="ET23" s="256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8"/>
    </row>
    <row r="24" spans="1:161" s="52" customFormat="1" ht="41.25" customHeight="1">
      <c r="A24" s="51"/>
      <c r="B24" s="264" t="s">
        <v>310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5"/>
      <c r="AJ24" s="266" t="s">
        <v>307</v>
      </c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8"/>
      <c r="BA24" s="256">
        <f t="shared" si="0"/>
        <v>5739553.859999999</v>
      </c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8"/>
      <c r="BP24" s="256">
        <f>SUM(BP25:CF31)</f>
        <v>243723.86</v>
      </c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8"/>
      <c r="CG24" s="256">
        <f>CG25+CG26+CG27+CG28+CG29+CG30+CG31</f>
        <v>3037000</v>
      </c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8"/>
      <c r="CZ24" s="256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8"/>
      <c r="DQ24" s="256">
        <f>DQ25+DQ26+DQ27+DQ28+DQ29+DQ30+DQ31</f>
        <v>2155730</v>
      </c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8"/>
      <c r="EH24" s="256">
        <f>EH31</f>
        <v>303100</v>
      </c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8"/>
      <c r="ET24" s="256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8"/>
    </row>
    <row r="25" spans="1:161" s="52" customFormat="1" ht="54.75" customHeight="1">
      <c r="A25" s="51"/>
      <c r="B25" s="142" t="s">
        <v>311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3"/>
      <c r="AJ25" s="136" t="s">
        <v>109</v>
      </c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8"/>
      <c r="BA25" s="139">
        <f t="shared" si="0"/>
        <v>1437544</v>
      </c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1"/>
      <c r="BP25" s="188">
        <v>210000</v>
      </c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90"/>
      <c r="CG25" s="139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1"/>
      <c r="CZ25" s="139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1"/>
      <c r="DQ25" s="139">
        <v>1227544</v>
      </c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1"/>
      <c r="EH25" s="139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1"/>
      <c r="ET25" s="139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1"/>
    </row>
    <row r="26" spans="1:161" s="52" customFormat="1" ht="15" customHeight="1">
      <c r="A26" s="51"/>
      <c r="B26" s="142" t="s">
        <v>312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3"/>
      <c r="AJ26" s="136" t="s">
        <v>109</v>
      </c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8"/>
      <c r="BA26" s="139">
        <f aca="true" t="shared" si="1" ref="BA26:BA31">BP26+CG26+CZ26+DQ26+EH26</f>
        <v>98080</v>
      </c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1"/>
      <c r="BP26" s="188">
        <v>0</v>
      </c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90"/>
      <c r="CG26" s="188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90"/>
      <c r="CZ26" s="139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1"/>
      <c r="DQ26" s="139">
        <f>93951+4129</f>
        <v>98080</v>
      </c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1"/>
      <c r="EH26" s="139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1"/>
      <c r="ET26" s="139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1"/>
    </row>
    <row r="27" spans="1:161" s="52" customFormat="1" ht="15" customHeight="1">
      <c r="A27" s="51"/>
      <c r="B27" s="142" t="s">
        <v>313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3"/>
      <c r="AJ27" s="136" t="s">
        <v>109</v>
      </c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8"/>
      <c r="BA27" s="139">
        <f t="shared" si="1"/>
        <v>2537000</v>
      </c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1"/>
      <c r="BP27" s="188">
        <v>0</v>
      </c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90"/>
      <c r="CG27" s="188">
        <v>2537000</v>
      </c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90"/>
      <c r="CZ27" s="139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1"/>
      <c r="DQ27" s="139">
        <v>0</v>
      </c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1"/>
      <c r="EH27" s="139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1"/>
      <c r="ET27" s="139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1"/>
    </row>
    <row r="28" spans="1:161" s="52" customFormat="1" ht="27.75" customHeight="1">
      <c r="A28" s="51"/>
      <c r="B28" s="142" t="s">
        <v>356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3"/>
      <c r="AJ28" s="136" t="s">
        <v>109</v>
      </c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8"/>
      <c r="BA28" s="139">
        <f t="shared" si="1"/>
        <v>184755</v>
      </c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1"/>
      <c r="BP28" s="188">
        <v>0</v>
      </c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90"/>
      <c r="CG28" s="139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1"/>
      <c r="CZ28" s="139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1"/>
      <c r="DQ28" s="139">
        <f>139155+45600</f>
        <v>184755</v>
      </c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1"/>
      <c r="EH28" s="139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1"/>
      <c r="ET28" s="139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1"/>
    </row>
    <row r="29" spans="1:161" s="52" customFormat="1" ht="15" customHeight="1">
      <c r="A29" s="51"/>
      <c r="B29" s="142" t="s">
        <v>314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3"/>
      <c r="AJ29" s="136" t="s">
        <v>109</v>
      </c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8"/>
      <c r="BA29" s="139">
        <f t="shared" si="1"/>
        <v>50616</v>
      </c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1"/>
      <c r="BP29" s="188">
        <v>0</v>
      </c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90"/>
      <c r="CG29" s="139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1"/>
      <c r="CZ29" s="139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1"/>
      <c r="DQ29" s="139">
        <v>50616</v>
      </c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1"/>
      <c r="EH29" s="139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1"/>
      <c r="ET29" s="139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1"/>
    </row>
    <row r="30" spans="1:161" s="52" customFormat="1" ht="27.75" customHeight="1">
      <c r="A30" s="51"/>
      <c r="B30" s="142" t="s">
        <v>315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3"/>
      <c r="AJ30" s="136" t="s">
        <v>109</v>
      </c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8"/>
      <c r="BA30" s="139">
        <f t="shared" si="1"/>
        <v>65589.86</v>
      </c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1"/>
      <c r="BP30" s="188">
        <f>25000+8723.86</f>
        <v>33723.86</v>
      </c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90"/>
      <c r="CG30" s="188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90"/>
      <c r="CZ30" s="139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1"/>
      <c r="DQ30" s="139">
        <f>9900+7500+10794+3672</f>
        <v>31866</v>
      </c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1"/>
      <c r="EH30" s="139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1"/>
      <c r="ET30" s="139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1"/>
    </row>
    <row r="31" spans="1:161" s="52" customFormat="1" ht="27.75" customHeight="1">
      <c r="A31" s="51"/>
      <c r="B31" s="142" t="s">
        <v>373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3"/>
      <c r="AJ31" s="136" t="s">
        <v>109</v>
      </c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8"/>
      <c r="BA31" s="139">
        <f t="shared" si="1"/>
        <v>1365969</v>
      </c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1"/>
      <c r="BP31" s="188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90"/>
      <c r="CG31" s="188">
        <v>500000</v>
      </c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90"/>
      <c r="CZ31" s="139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1"/>
      <c r="DQ31" s="139">
        <v>562869</v>
      </c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1"/>
      <c r="EH31" s="139">
        <v>303100</v>
      </c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1"/>
      <c r="ET31" s="139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1"/>
    </row>
    <row r="32" spans="1:161" s="52" customFormat="1" ht="31.5" customHeight="1">
      <c r="A32" s="51"/>
      <c r="B32" s="264" t="s">
        <v>316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5"/>
      <c r="AJ32" s="266" t="s">
        <v>308</v>
      </c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8"/>
      <c r="BA32" s="256">
        <f>BP32+CG32+CZ32+DQ32+EH32</f>
        <v>14791077.57</v>
      </c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8"/>
      <c r="BP32" s="256">
        <f>BP33+BP35+BP36+BP37+BP38+BP39+BP40+BP41</f>
        <v>1020377.5700000001</v>
      </c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8"/>
      <c r="CG32" s="256">
        <f>CG33+CG34+CG35+CG36+CG37+CG38+CG39+CG40+CG41</f>
        <v>6795400</v>
      </c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8"/>
      <c r="CZ32" s="256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8"/>
      <c r="DQ32" s="256">
        <f>DQ33+DQ35+DQ36+DQ37+DQ38+DQ39+DQ41+DQ40</f>
        <v>6200000</v>
      </c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8"/>
      <c r="EH32" s="256">
        <f>EH41</f>
        <v>775300</v>
      </c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8"/>
      <c r="ET32" s="256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8"/>
    </row>
    <row r="33" spans="1:161" s="52" customFormat="1" ht="41.25" customHeight="1">
      <c r="A33" s="51"/>
      <c r="B33" s="142" t="s">
        <v>358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3"/>
      <c r="AJ33" s="136" t="s">
        <v>109</v>
      </c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8"/>
      <c r="BA33" s="139">
        <f>BP33+CG33+CZ33+DQ33+EH33</f>
        <v>1413480</v>
      </c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1"/>
      <c r="BP33" s="188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90"/>
      <c r="CG33" s="188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90"/>
      <c r="CZ33" s="139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1"/>
      <c r="DQ33" s="188">
        <v>1413480</v>
      </c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90"/>
      <c r="EH33" s="139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1"/>
      <c r="ET33" s="139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1"/>
    </row>
    <row r="34" spans="1:161" s="52" customFormat="1" ht="41.25" customHeight="1">
      <c r="A34" s="51"/>
      <c r="B34" s="280" t="s">
        <v>433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1"/>
      <c r="AJ34" s="136" t="s">
        <v>109</v>
      </c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8"/>
      <c r="BA34" s="139">
        <f>BP34+CG34+CZ34+DQ34+EH34</f>
        <v>581500</v>
      </c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1"/>
      <c r="BP34" s="188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90"/>
      <c r="CG34" s="188">
        <v>581500</v>
      </c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90"/>
      <c r="CZ34" s="139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1"/>
      <c r="DQ34" s="188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90"/>
      <c r="EH34" s="139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1"/>
      <c r="ET34" s="139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1"/>
    </row>
    <row r="35" spans="1:161" s="52" customFormat="1" ht="55.5" customHeight="1">
      <c r="A35" s="51"/>
      <c r="B35" s="142" t="s">
        <v>359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3"/>
      <c r="AJ35" s="136" t="s">
        <v>109</v>
      </c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8"/>
      <c r="BA35" s="139">
        <f aca="true" t="shared" si="2" ref="BA35:BA41">BP35+CG35+CZ35+DQ35+EH35</f>
        <v>1755293.57</v>
      </c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1"/>
      <c r="BP35" s="188">
        <f>469000+344413.57+50964</f>
        <v>864377.5700000001</v>
      </c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90"/>
      <c r="CG35" s="188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90"/>
      <c r="CZ35" s="139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1"/>
      <c r="DQ35" s="188">
        <v>890916</v>
      </c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90"/>
      <c r="EH35" s="139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1"/>
      <c r="ET35" s="139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1"/>
    </row>
    <row r="36" spans="1:161" s="52" customFormat="1" ht="41.25" customHeight="1">
      <c r="A36" s="51"/>
      <c r="B36" s="142" t="s">
        <v>319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3"/>
      <c r="AJ36" s="136" t="s">
        <v>109</v>
      </c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8"/>
      <c r="BA36" s="139">
        <f t="shared" si="2"/>
        <v>1420730</v>
      </c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1"/>
      <c r="BP36" s="188">
        <v>15000</v>
      </c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90"/>
      <c r="CG36" s="188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90"/>
      <c r="CZ36" s="139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1"/>
      <c r="DQ36" s="188">
        <v>1405730</v>
      </c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90"/>
      <c r="EH36" s="139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1"/>
      <c r="ET36" s="139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1"/>
    </row>
    <row r="37" spans="1:161" s="52" customFormat="1" ht="41.25" customHeight="1">
      <c r="A37" s="51"/>
      <c r="B37" s="142" t="s">
        <v>360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3"/>
      <c r="AJ37" s="136" t="s">
        <v>109</v>
      </c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8"/>
      <c r="BA37" s="139">
        <f t="shared" si="2"/>
        <v>547710</v>
      </c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1"/>
      <c r="BP37" s="188">
        <v>1000</v>
      </c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90"/>
      <c r="CG37" s="188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90"/>
      <c r="CZ37" s="139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1"/>
      <c r="DQ37" s="188">
        <f>395360+1350-150000+300000</f>
        <v>546710</v>
      </c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/>
      <c r="EG37" s="190"/>
      <c r="EH37" s="139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1"/>
      <c r="ET37" s="139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1"/>
    </row>
    <row r="38" spans="1:161" s="52" customFormat="1" ht="41.25" customHeight="1">
      <c r="A38" s="51"/>
      <c r="B38" s="142" t="s">
        <v>361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3"/>
      <c r="AJ38" s="136" t="s">
        <v>109</v>
      </c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8"/>
      <c r="BA38" s="139">
        <f t="shared" si="2"/>
        <v>3055773</v>
      </c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1"/>
      <c r="BP38" s="188">
        <v>90000</v>
      </c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90"/>
      <c r="CG38" s="188">
        <v>2549000</v>
      </c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90"/>
      <c r="CZ38" s="139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1"/>
      <c r="DQ38" s="188">
        <v>416773</v>
      </c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189"/>
      <c r="EF38" s="189"/>
      <c r="EG38" s="190"/>
      <c r="EH38" s="139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1"/>
      <c r="ET38" s="139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1"/>
    </row>
    <row r="39" spans="1:161" s="52" customFormat="1" ht="41.25" customHeight="1">
      <c r="A39" s="51"/>
      <c r="B39" s="142" t="s">
        <v>362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3"/>
      <c r="AJ39" s="136" t="s">
        <v>109</v>
      </c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8"/>
      <c r="BA39" s="139">
        <f t="shared" si="2"/>
        <v>62934</v>
      </c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1"/>
      <c r="BP39" s="188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90"/>
      <c r="CG39" s="188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90"/>
      <c r="CZ39" s="139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1"/>
      <c r="DQ39" s="188">
        <f>62934</f>
        <v>62934</v>
      </c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89"/>
      <c r="ED39" s="189"/>
      <c r="EE39" s="189"/>
      <c r="EF39" s="189"/>
      <c r="EG39" s="190"/>
      <c r="EH39" s="139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1"/>
      <c r="ET39" s="139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1"/>
    </row>
    <row r="40" spans="1:161" s="52" customFormat="1" ht="82.5" customHeight="1">
      <c r="A40" s="51"/>
      <c r="B40" s="142" t="s">
        <v>420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3"/>
      <c r="AJ40" s="136" t="s">
        <v>109</v>
      </c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8"/>
      <c r="BA40" s="139">
        <f>BP40+CG40+CZ40+DQ40+EH40</f>
        <v>310150</v>
      </c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1"/>
      <c r="BP40" s="188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90"/>
      <c r="CG40" s="188">
        <v>300000</v>
      </c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90"/>
      <c r="CZ40" s="139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1"/>
      <c r="DQ40" s="188">
        <v>10150</v>
      </c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90"/>
      <c r="EH40" s="139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1"/>
      <c r="ET40" s="139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1"/>
    </row>
    <row r="41" spans="1:161" s="52" customFormat="1" ht="41.25" customHeight="1">
      <c r="A41" s="51"/>
      <c r="B41" s="142" t="s">
        <v>363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3"/>
      <c r="AJ41" s="136" t="s">
        <v>109</v>
      </c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8"/>
      <c r="BA41" s="139">
        <f t="shared" si="2"/>
        <v>5643507</v>
      </c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1"/>
      <c r="BP41" s="188">
        <v>50000</v>
      </c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90"/>
      <c r="CG41" s="188">
        <v>3364900</v>
      </c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90"/>
      <c r="CZ41" s="139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1"/>
      <c r="DQ41" s="188">
        <f>192+3780+259776+5944+89793+2504+6557+88807+140000+855954</f>
        <v>1453307</v>
      </c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  <c r="EG41" s="190"/>
      <c r="EH41" s="139">
        <v>775300</v>
      </c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1"/>
      <c r="ET41" s="139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1"/>
    </row>
    <row r="42" spans="1:161" s="52" customFormat="1" ht="26.25" customHeight="1">
      <c r="A42" s="51"/>
      <c r="B42" s="248" t="s">
        <v>377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9"/>
      <c r="AJ42" s="250" t="s">
        <v>374</v>
      </c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2"/>
      <c r="BA42" s="253">
        <f>BA43</f>
        <v>0</v>
      </c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5"/>
      <c r="BP42" s="253">
        <v>0</v>
      </c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5"/>
      <c r="CG42" s="253">
        <f>CG43</f>
        <v>0</v>
      </c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5"/>
      <c r="CZ42" s="253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  <c r="DN42" s="254"/>
      <c r="DO42" s="254"/>
      <c r="DP42" s="255"/>
      <c r="DQ42" s="253"/>
      <c r="DR42" s="254"/>
      <c r="DS42" s="254"/>
      <c r="DT42" s="254"/>
      <c r="DU42" s="254"/>
      <c r="DV42" s="254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5"/>
      <c r="EH42" s="253"/>
      <c r="EI42" s="254"/>
      <c r="EJ42" s="254"/>
      <c r="EK42" s="254"/>
      <c r="EL42" s="254"/>
      <c r="EM42" s="254"/>
      <c r="EN42" s="254"/>
      <c r="EO42" s="254"/>
      <c r="EP42" s="254"/>
      <c r="EQ42" s="254"/>
      <c r="ER42" s="254"/>
      <c r="ES42" s="255"/>
      <c r="ET42" s="253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5"/>
    </row>
    <row r="43" spans="1:161" s="52" customFormat="1" ht="29.25" customHeight="1">
      <c r="A43" s="51"/>
      <c r="B43" s="142" t="s">
        <v>375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3"/>
      <c r="AJ43" s="136" t="s">
        <v>376</v>
      </c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8"/>
      <c r="BA43" s="139">
        <f aca="true" t="shared" si="3" ref="BA43:BA49">BP43+CG43+CZ43+DQ43+EH43</f>
        <v>0</v>
      </c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1"/>
      <c r="BP43" s="139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1"/>
      <c r="CG43" s="139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1"/>
      <c r="CZ43" s="139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1"/>
      <c r="DQ43" s="139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1"/>
      <c r="EH43" s="139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1"/>
      <c r="ET43" s="139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1"/>
    </row>
    <row r="44" spans="1:161" s="52" customFormat="1" ht="15" customHeight="1">
      <c r="A44" s="51"/>
      <c r="B44" s="278" t="s">
        <v>317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9"/>
      <c r="AJ44" s="250" t="s">
        <v>309</v>
      </c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2"/>
      <c r="BA44" s="253">
        <f t="shared" si="3"/>
        <v>3967520</v>
      </c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5"/>
      <c r="BP44" s="253">
        <f>BP46</f>
        <v>7000</v>
      </c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5"/>
      <c r="CG44" s="253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5"/>
      <c r="CZ44" s="253"/>
      <c r="DA44" s="254"/>
      <c r="DB44" s="254"/>
      <c r="DC44" s="254"/>
      <c r="DD44" s="254"/>
      <c r="DE44" s="254"/>
      <c r="DF44" s="254"/>
      <c r="DG44" s="254"/>
      <c r="DH44" s="254"/>
      <c r="DI44" s="254"/>
      <c r="DJ44" s="254"/>
      <c r="DK44" s="254"/>
      <c r="DL44" s="254"/>
      <c r="DM44" s="254"/>
      <c r="DN44" s="254"/>
      <c r="DO44" s="254"/>
      <c r="DP44" s="255"/>
      <c r="DQ44" s="253">
        <f>DQ45+DQ46+DQ47+DQ48+DQ49</f>
        <v>3410390</v>
      </c>
      <c r="DR44" s="254"/>
      <c r="DS44" s="254"/>
      <c r="DT44" s="254"/>
      <c r="DU44" s="254"/>
      <c r="DV44" s="254"/>
      <c r="DW44" s="254"/>
      <c r="DX44" s="254"/>
      <c r="DY44" s="254"/>
      <c r="DZ44" s="254"/>
      <c r="EA44" s="254"/>
      <c r="EB44" s="254"/>
      <c r="EC44" s="254"/>
      <c r="ED44" s="254"/>
      <c r="EE44" s="254"/>
      <c r="EF44" s="254"/>
      <c r="EG44" s="255"/>
      <c r="EH44" s="253">
        <f>EH49</f>
        <v>550130</v>
      </c>
      <c r="EI44" s="254"/>
      <c r="EJ44" s="254"/>
      <c r="EK44" s="254"/>
      <c r="EL44" s="254"/>
      <c r="EM44" s="254"/>
      <c r="EN44" s="254"/>
      <c r="EO44" s="254"/>
      <c r="EP44" s="254"/>
      <c r="EQ44" s="254"/>
      <c r="ER44" s="254"/>
      <c r="ES44" s="255"/>
      <c r="ET44" s="253"/>
      <c r="EU44" s="254"/>
      <c r="EV44" s="254"/>
      <c r="EW44" s="254"/>
      <c r="EX44" s="254"/>
      <c r="EY44" s="254"/>
      <c r="EZ44" s="254"/>
      <c r="FA44" s="254"/>
      <c r="FB44" s="254"/>
      <c r="FC44" s="254"/>
      <c r="FD44" s="254"/>
      <c r="FE44" s="255"/>
    </row>
    <row r="45" spans="1:161" s="52" customFormat="1" ht="27.75" customHeight="1">
      <c r="A45" s="51"/>
      <c r="B45" s="155" t="s">
        <v>318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6"/>
      <c r="AJ45" s="136" t="s">
        <v>109</v>
      </c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8"/>
      <c r="BA45" s="139">
        <f t="shared" si="3"/>
        <v>60804</v>
      </c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1"/>
      <c r="BP45" s="139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1"/>
      <c r="CG45" s="139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1"/>
      <c r="CZ45" s="139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1"/>
      <c r="DQ45" s="188">
        <v>60804</v>
      </c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90"/>
      <c r="EH45" s="139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1"/>
      <c r="ET45" s="139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1"/>
    </row>
    <row r="46" spans="1:161" s="52" customFormat="1" ht="15.75" customHeight="1">
      <c r="A46" s="51"/>
      <c r="B46" s="155" t="s">
        <v>321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6"/>
      <c r="AJ46" s="136" t="s">
        <v>109</v>
      </c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8"/>
      <c r="BA46" s="139">
        <f t="shared" si="3"/>
        <v>1728003</v>
      </c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1"/>
      <c r="BP46" s="188">
        <v>7000</v>
      </c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90"/>
      <c r="CG46" s="139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1"/>
      <c r="CZ46" s="139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1"/>
      <c r="DQ46" s="188">
        <v>1721003</v>
      </c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90"/>
      <c r="EH46" s="139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1"/>
      <c r="ET46" s="139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1"/>
    </row>
    <row r="47" spans="1:161" s="52" customFormat="1" ht="15.75" customHeight="1">
      <c r="A47" s="51"/>
      <c r="B47" s="155" t="s">
        <v>322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6"/>
      <c r="AJ47" s="136" t="s">
        <v>109</v>
      </c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8"/>
      <c r="BA47" s="139">
        <f t="shared" si="3"/>
        <v>56774</v>
      </c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1"/>
      <c r="BP47" s="139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1"/>
      <c r="CG47" s="139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1"/>
      <c r="CZ47" s="139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1"/>
      <c r="DQ47" s="188">
        <v>56774</v>
      </c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90"/>
      <c r="EH47" s="139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1"/>
      <c r="ET47" s="139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1"/>
    </row>
    <row r="48" spans="1:161" s="52" customFormat="1" ht="15.75" customHeight="1">
      <c r="A48" s="51"/>
      <c r="B48" s="155" t="s">
        <v>364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6"/>
      <c r="AJ48" s="136" t="s">
        <v>109</v>
      </c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8"/>
      <c r="BA48" s="139">
        <f t="shared" si="3"/>
        <v>149121</v>
      </c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1"/>
      <c r="BP48" s="139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1"/>
      <c r="CG48" s="139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1"/>
      <c r="CZ48" s="139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1"/>
      <c r="DQ48" s="188">
        <v>149121</v>
      </c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90"/>
      <c r="EH48" s="139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1"/>
      <c r="ET48" s="139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1"/>
    </row>
    <row r="49" spans="1:161" s="52" customFormat="1" ht="15.75" customHeight="1">
      <c r="A49" s="51"/>
      <c r="B49" s="155" t="s">
        <v>365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6"/>
      <c r="AJ49" s="136" t="s">
        <v>109</v>
      </c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8"/>
      <c r="BA49" s="139">
        <f t="shared" si="3"/>
        <v>1972818</v>
      </c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1"/>
      <c r="BP49" s="139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1"/>
      <c r="CG49" s="139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1"/>
      <c r="CZ49" s="139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1"/>
      <c r="DQ49" s="188">
        <f>435748+986940</f>
        <v>1422688</v>
      </c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90"/>
      <c r="EH49" s="139">
        <v>550130</v>
      </c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1"/>
      <c r="ET49" s="139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1"/>
    </row>
    <row r="50" spans="1:161" s="52" customFormat="1" ht="27.75" customHeight="1">
      <c r="A50" s="51"/>
      <c r="B50" s="278" t="s">
        <v>323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9"/>
      <c r="AJ50" s="250" t="s">
        <v>135</v>
      </c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2"/>
      <c r="BA50" s="253">
        <f>BA51+BA56+BA58+BA59</f>
        <v>65389059.75</v>
      </c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5"/>
      <c r="BP50" s="253">
        <f>BP51+BP56+BP58+BP59</f>
        <v>2752300</v>
      </c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5"/>
      <c r="CG50" s="253">
        <f>CG51+CG56+CG58+CG59</f>
        <v>28357900</v>
      </c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5"/>
      <c r="CZ50" s="253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5"/>
      <c r="DQ50" s="253">
        <f>DQ51+DQ56+DQ58+DQ59</f>
        <v>32722559.75</v>
      </c>
      <c r="DR50" s="254"/>
      <c r="DS50" s="254"/>
      <c r="DT50" s="254"/>
      <c r="DU50" s="254"/>
      <c r="DV50" s="254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5"/>
      <c r="EH50" s="253">
        <f>EH51+EH59</f>
        <v>1556300</v>
      </c>
      <c r="EI50" s="254"/>
      <c r="EJ50" s="254"/>
      <c r="EK50" s="254"/>
      <c r="EL50" s="254"/>
      <c r="EM50" s="254"/>
      <c r="EN50" s="254"/>
      <c r="EO50" s="254"/>
      <c r="EP50" s="254"/>
      <c r="EQ50" s="254"/>
      <c r="ER50" s="254"/>
      <c r="ES50" s="255"/>
      <c r="ET50" s="253"/>
      <c r="EU50" s="254"/>
      <c r="EV50" s="254"/>
      <c r="EW50" s="254"/>
      <c r="EX50" s="254"/>
      <c r="EY50" s="254"/>
      <c r="EZ50" s="254"/>
      <c r="FA50" s="254"/>
      <c r="FB50" s="254"/>
      <c r="FC50" s="254"/>
      <c r="FD50" s="254"/>
      <c r="FE50" s="255"/>
    </row>
    <row r="51" spans="1:161" s="52" customFormat="1" ht="41.25" customHeight="1">
      <c r="A51" s="51"/>
      <c r="B51" s="264" t="s">
        <v>324</v>
      </c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5"/>
      <c r="AJ51" s="266" t="s">
        <v>136</v>
      </c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8"/>
      <c r="BA51" s="256">
        <f>BA52+BA53+BA54+BA55</f>
        <v>3539499.75</v>
      </c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8"/>
      <c r="BP51" s="256">
        <f>BP53+BP54</f>
        <v>700000</v>
      </c>
      <c r="BQ51" s="257"/>
      <c r="BR51" s="257"/>
      <c r="BS51" s="257"/>
      <c r="BT51" s="257"/>
      <c r="BU51" s="257"/>
      <c r="BV51" s="257"/>
      <c r="BW51" s="257"/>
      <c r="BX51" s="257"/>
      <c r="BY51" s="257"/>
      <c r="BZ51" s="257"/>
      <c r="CA51" s="257"/>
      <c r="CB51" s="257"/>
      <c r="CC51" s="257"/>
      <c r="CD51" s="257"/>
      <c r="CE51" s="257"/>
      <c r="CF51" s="258"/>
      <c r="CG51" s="256">
        <f>CG52+CG53+CG54+CG55</f>
        <v>0</v>
      </c>
      <c r="CH51" s="257"/>
      <c r="CI51" s="257"/>
      <c r="CJ51" s="257"/>
      <c r="CK51" s="257"/>
      <c r="CL51" s="257"/>
      <c r="CM51" s="257"/>
      <c r="CN51" s="257"/>
      <c r="CO51" s="257"/>
      <c r="CP51" s="257"/>
      <c r="CQ51" s="257"/>
      <c r="CR51" s="257"/>
      <c r="CS51" s="257"/>
      <c r="CT51" s="257"/>
      <c r="CU51" s="257"/>
      <c r="CV51" s="257"/>
      <c r="CW51" s="257"/>
      <c r="CX51" s="257"/>
      <c r="CY51" s="258"/>
      <c r="CZ51" s="256"/>
      <c r="DA51" s="257"/>
      <c r="DB51" s="257"/>
      <c r="DC51" s="257"/>
      <c r="DD51" s="257"/>
      <c r="DE51" s="257"/>
      <c r="DF51" s="257"/>
      <c r="DG51" s="257"/>
      <c r="DH51" s="257"/>
      <c r="DI51" s="257"/>
      <c r="DJ51" s="257"/>
      <c r="DK51" s="257"/>
      <c r="DL51" s="257"/>
      <c r="DM51" s="257"/>
      <c r="DN51" s="257"/>
      <c r="DO51" s="257"/>
      <c r="DP51" s="258"/>
      <c r="DQ51" s="256">
        <f>DQ52+DQ53+DQ54+DQ55</f>
        <v>2385499.75</v>
      </c>
      <c r="DR51" s="257"/>
      <c r="DS51" s="257"/>
      <c r="DT51" s="257"/>
      <c r="DU51" s="257"/>
      <c r="DV51" s="257"/>
      <c r="DW51" s="257"/>
      <c r="DX51" s="257"/>
      <c r="DY51" s="257"/>
      <c r="DZ51" s="257"/>
      <c r="EA51" s="257"/>
      <c r="EB51" s="257"/>
      <c r="EC51" s="257"/>
      <c r="ED51" s="257"/>
      <c r="EE51" s="257"/>
      <c r="EF51" s="257"/>
      <c r="EG51" s="258"/>
      <c r="EH51" s="256">
        <f>EH54</f>
        <v>454000</v>
      </c>
      <c r="EI51" s="257"/>
      <c r="EJ51" s="257"/>
      <c r="EK51" s="257"/>
      <c r="EL51" s="257"/>
      <c r="EM51" s="257"/>
      <c r="EN51" s="257"/>
      <c r="EO51" s="257"/>
      <c r="EP51" s="257"/>
      <c r="EQ51" s="257"/>
      <c r="ER51" s="257"/>
      <c r="ES51" s="258"/>
      <c r="ET51" s="256"/>
      <c r="EU51" s="257"/>
      <c r="EV51" s="257"/>
      <c r="EW51" s="257"/>
      <c r="EX51" s="257"/>
      <c r="EY51" s="257"/>
      <c r="EZ51" s="257"/>
      <c r="FA51" s="257"/>
      <c r="FB51" s="257"/>
      <c r="FC51" s="257"/>
      <c r="FD51" s="257"/>
      <c r="FE51" s="258"/>
    </row>
    <row r="52" spans="1:161" s="52" customFormat="1" ht="41.25" customHeight="1">
      <c r="A52" s="51"/>
      <c r="B52" s="142" t="s">
        <v>325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3"/>
      <c r="AJ52" s="136" t="s">
        <v>109</v>
      </c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8"/>
      <c r="BA52" s="139">
        <f>BP52+CG52+CZ52+DQ52+EH52</f>
        <v>0</v>
      </c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1"/>
      <c r="BP52" s="139">
        <v>0</v>
      </c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1"/>
      <c r="CG52" s="139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1"/>
      <c r="CZ52" s="139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1"/>
      <c r="DQ52" s="139">
        <v>0</v>
      </c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1"/>
      <c r="EH52" s="139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1"/>
      <c r="ET52" s="139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1"/>
    </row>
    <row r="53" spans="1:161" s="52" customFormat="1" ht="108.75" customHeight="1">
      <c r="A53" s="51"/>
      <c r="B53" s="142" t="s">
        <v>442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3"/>
      <c r="AJ53" s="136" t="s">
        <v>109</v>
      </c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8"/>
      <c r="BA53" s="139">
        <f>BP53+CG53+CZ53+DQ53+EH53</f>
        <v>2917008.75</v>
      </c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1"/>
      <c r="BP53" s="188">
        <v>600000</v>
      </c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90"/>
      <c r="CG53" s="139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1"/>
      <c r="CZ53" s="139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1"/>
      <c r="DQ53" s="139">
        <f>134163+1659466+523379.75</f>
        <v>2317008.75</v>
      </c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1"/>
      <c r="EH53" s="139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1"/>
      <c r="ET53" s="139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1"/>
    </row>
    <row r="54" spans="1:161" s="52" customFormat="1" ht="15.75" customHeight="1">
      <c r="A54" s="51"/>
      <c r="B54" s="142" t="s">
        <v>366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3"/>
      <c r="AJ54" s="136" t="s">
        <v>109</v>
      </c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8"/>
      <c r="BA54" s="139">
        <f>BP54+CG54+CZ54+DQ54+EH54</f>
        <v>622491</v>
      </c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1"/>
      <c r="BP54" s="188">
        <v>100000</v>
      </c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90"/>
      <c r="CG54" s="139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1"/>
      <c r="CZ54" s="139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1"/>
      <c r="DQ54" s="139">
        <f>11650+56841</f>
        <v>68491</v>
      </c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1"/>
      <c r="EH54" s="139">
        <v>454000</v>
      </c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1"/>
      <c r="ET54" s="139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1"/>
    </row>
    <row r="55" spans="1:161" s="52" customFormat="1" ht="41.25" customHeight="1">
      <c r="A55" s="51"/>
      <c r="B55" s="142" t="s">
        <v>326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3"/>
      <c r="AJ55" s="136" t="s">
        <v>109</v>
      </c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8"/>
      <c r="BA55" s="139">
        <f>BP55+CG55+CZ55+DQ55+EH55</f>
        <v>0</v>
      </c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1"/>
      <c r="BP55" s="188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90"/>
      <c r="CG55" s="139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1"/>
      <c r="CZ55" s="139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1"/>
      <c r="DQ55" s="139">
        <v>0</v>
      </c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1"/>
      <c r="EH55" s="139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1"/>
      <c r="ET55" s="139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1"/>
    </row>
    <row r="56" spans="1:161" s="52" customFormat="1" ht="42" customHeight="1">
      <c r="A56" s="51"/>
      <c r="B56" s="264" t="s">
        <v>327</v>
      </c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5"/>
      <c r="AJ56" s="266" t="s">
        <v>137</v>
      </c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8"/>
      <c r="BA56" s="256">
        <v>0</v>
      </c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8"/>
      <c r="BP56" s="256">
        <v>0</v>
      </c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8"/>
      <c r="CG56" s="256">
        <v>0</v>
      </c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7"/>
      <c r="CU56" s="257"/>
      <c r="CV56" s="257"/>
      <c r="CW56" s="257"/>
      <c r="CX56" s="257"/>
      <c r="CY56" s="258"/>
      <c r="CZ56" s="256"/>
      <c r="DA56" s="257"/>
      <c r="DB56" s="257"/>
      <c r="DC56" s="257"/>
      <c r="DD56" s="257"/>
      <c r="DE56" s="257"/>
      <c r="DF56" s="257"/>
      <c r="DG56" s="257"/>
      <c r="DH56" s="257"/>
      <c r="DI56" s="257"/>
      <c r="DJ56" s="257"/>
      <c r="DK56" s="257"/>
      <c r="DL56" s="257"/>
      <c r="DM56" s="257"/>
      <c r="DN56" s="257"/>
      <c r="DO56" s="257"/>
      <c r="DP56" s="258"/>
      <c r="DQ56" s="256">
        <f>DQ57</f>
        <v>0</v>
      </c>
      <c r="DR56" s="257"/>
      <c r="DS56" s="257"/>
      <c r="DT56" s="257"/>
      <c r="DU56" s="257"/>
      <c r="DV56" s="257"/>
      <c r="DW56" s="257"/>
      <c r="DX56" s="257"/>
      <c r="DY56" s="257"/>
      <c r="DZ56" s="257"/>
      <c r="EA56" s="257"/>
      <c r="EB56" s="257"/>
      <c r="EC56" s="257"/>
      <c r="ED56" s="257"/>
      <c r="EE56" s="257"/>
      <c r="EF56" s="257"/>
      <c r="EG56" s="258"/>
      <c r="EH56" s="256">
        <v>0</v>
      </c>
      <c r="EI56" s="257"/>
      <c r="EJ56" s="257"/>
      <c r="EK56" s="257"/>
      <c r="EL56" s="257"/>
      <c r="EM56" s="257"/>
      <c r="EN56" s="257"/>
      <c r="EO56" s="257"/>
      <c r="EP56" s="257"/>
      <c r="EQ56" s="257"/>
      <c r="ER56" s="257"/>
      <c r="ES56" s="258"/>
      <c r="ET56" s="256"/>
      <c r="EU56" s="257"/>
      <c r="EV56" s="257"/>
      <c r="EW56" s="257"/>
      <c r="EX56" s="257"/>
      <c r="EY56" s="257"/>
      <c r="EZ56" s="257"/>
      <c r="FA56" s="257"/>
      <c r="FB56" s="257"/>
      <c r="FC56" s="257"/>
      <c r="FD56" s="257"/>
      <c r="FE56" s="258"/>
    </row>
    <row r="57" spans="1:161" s="52" customFormat="1" ht="70.5" customHeight="1">
      <c r="A57" s="51"/>
      <c r="B57" s="142" t="s">
        <v>328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3"/>
      <c r="AJ57" s="136" t="s">
        <v>109</v>
      </c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8"/>
      <c r="BA57" s="139">
        <v>0</v>
      </c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1"/>
      <c r="BP57" s="139">
        <v>0</v>
      </c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1"/>
      <c r="CG57" s="139">
        <v>0</v>
      </c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1"/>
      <c r="CZ57" s="139">
        <v>0</v>
      </c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1"/>
      <c r="DQ57" s="139">
        <v>0</v>
      </c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1"/>
      <c r="EH57" s="139">
        <v>0</v>
      </c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1"/>
      <c r="ET57" s="139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1"/>
    </row>
    <row r="58" spans="1:161" s="52" customFormat="1" ht="27.75" customHeight="1">
      <c r="A58" s="51"/>
      <c r="B58" s="264" t="s">
        <v>329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5"/>
      <c r="AJ58" s="266" t="s">
        <v>320</v>
      </c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8"/>
      <c r="BA58" s="256">
        <v>0</v>
      </c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8"/>
      <c r="BP58" s="256">
        <v>0</v>
      </c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58"/>
      <c r="CG58" s="256">
        <v>0</v>
      </c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7"/>
      <c r="CU58" s="257"/>
      <c r="CV58" s="257"/>
      <c r="CW58" s="257"/>
      <c r="CX58" s="257"/>
      <c r="CY58" s="258"/>
      <c r="CZ58" s="256"/>
      <c r="DA58" s="257"/>
      <c r="DB58" s="257"/>
      <c r="DC58" s="257"/>
      <c r="DD58" s="257"/>
      <c r="DE58" s="257"/>
      <c r="DF58" s="257"/>
      <c r="DG58" s="257"/>
      <c r="DH58" s="257"/>
      <c r="DI58" s="257"/>
      <c r="DJ58" s="257"/>
      <c r="DK58" s="257"/>
      <c r="DL58" s="257"/>
      <c r="DM58" s="257"/>
      <c r="DN58" s="257"/>
      <c r="DO58" s="257"/>
      <c r="DP58" s="258"/>
      <c r="DQ58" s="256">
        <v>0</v>
      </c>
      <c r="DR58" s="257"/>
      <c r="DS58" s="257"/>
      <c r="DT58" s="257"/>
      <c r="DU58" s="257"/>
      <c r="DV58" s="257"/>
      <c r="DW58" s="257"/>
      <c r="DX58" s="257"/>
      <c r="DY58" s="257"/>
      <c r="DZ58" s="257"/>
      <c r="EA58" s="257"/>
      <c r="EB58" s="257"/>
      <c r="EC58" s="257"/>
      <c r="ED58" s="257"/>
      <c r="EE58" s="257"/>
      <c r="EF58" s="257"/>
      <c r="EG58" s="258"/>
      <c r="EH58" s="256">
        <v>0</v>
      </c>
      <c r="EI58" s="257"/>
      <c r="EJ58" s="257"/>
      <c r="EK58" s="257"/>
      <c r="EL58" s="257"/>
      <c r="EM58" s="257"/>
      <c r="EN58" s="257"/>
      <c r="EO58" s="257"/>
      <c r="EP58" s="257"/>
      <c r="EQ58" s="257"/>
      <c r="ER58" s="257"/>
      <c r="ES58" s="258"/>
      <c r="ET58" s="256"/>
      <c r="EU58" s="257"/>
      <c r="EV58" s="257"/>
      <c r="EW58" s="257"/>
      <c r="EX58" s="257"/>
      <c r="EY58" s="257"/>
      <c r="EZ58" s="257"/>
      <c r="FA58" s="257"/>
      <c r="FB58" s="257"/>
      <c r="FC58" s="257"/>
      <c r="FD58" s="257"/>
      <c r="FE58" s="258"/>
    </row>
    <row r="59" spans="1:161" s="52" customFormat="1" ht="27.75" customHeight="1">
      <c r="A59" s="51"/>
      <c r="B59" s="264" t="s">
        <v>330</v>
      </c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5"/>
      <c r="AJ59" s="266" t="s">
        <v>204</v>
      </c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8"/>
      <c r="BA59" s="256">
        <f>BA60+BA61+BA62+BA63+BA64+BA65+BA66+BA67+BA68</f>
        <v>61849560</v>
      </c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8"/>
      <c r="BP59" s="256">
        <f>BP60+BP61+BP62+BP63+BP64+BP65+BP66+BP67+BP68</f>
        <v>2052300</v>
      </c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7"/>
      <c r="CC59" s="257"/>
      <c r="CD59" s="257"/>
      <c r="CE59" s="257"/>
      <c r="CF59" s="258"/>
      <c r="CG59" s="256">
        <f>CG60+CG61+CG62+CG63+CG64+CG65+CG66+CG67+CG68</f>
        <v>28357900</v>
      </c>
      <c r="CH59" s="257"/>
      <c r="CI59" s="257"/>
      <c r="CJ59" s="257"/>
      <c r="CK59" s="257"/>
      <c r="CL59" s="257"/>
      <c r="CM59" s="257"/>
      <c r="CN59" s="257"/>
      <c r="CO59" s="257"/>
      <c r="CP59" s="257"/>
      <c r="CQ59" s="257"/>
      <c r="CR59" s="257"/>
      <c r="CS59" s="257"/>
      <c r="CT59" s="257"/>
      <c r="CU59" s="257"/>
      <c r="CV59" s="257"/>
      <c r="CW59" s="257"/>
      <c r="CX59" s="257"/>
      <c r="CY59" s="258"/>
      <c r="CZ59" s="256"/>
      <c r="DA59" s="257"/>
      <c r="DB59" s="257"/>
      <c r="DC59" s="257"/>
      <c r="DD59" s="257"/>
      <c r="DE59" s="257"/>
      <c r="DF59" s="257"/>
      <c r="DG59" s="257"/>
      <c r="DH59" s="257"/>
      <c r="DI59" s="257"/>
      <c r="DJ59" s="257"/>
      <c r="DK59" s="257"/>
      <c r="DL59" s="257"/>
      <c r="DM59" s="257"/>
      <c r="DN59" s="257"/>
      <c r="DO59" s="257"/>
      <c r="DP59" s="258"/>
      <c r="DQ59" s="256">
        <f>DQ60+DQ61+DQ62+DQ63+DQ64+DQ65+DQ66+DQ67+DQ68</f>
        <v>30337060</v>
      </c>
      <c r="DR59" s="257"/>
      <c r="DS59" s="257"/>
      <c r="DT59" s="257"/>
      <c r="DU59" s="257"/>
      <c r="DV59" s="257"/>
      <c r="DW59" s="257"/>
      <c r="DX59" s="257"/>
      <c r="DY59" s="257"/>
      <c r="DZ59" s="257"/>
      <c r="EA59" s="257"/>
      <c r="EB59" s="257"/>
      <c r="EC59" s="257"/>
      <c r="ED59" s="257"/>
      <c r="EE59" s="257"/>
      <c r="EF59" s="257"/>
      <c r="EG59" s="258"/>
      <c r="EH59" s="256">
        <f>EH64+EH65+EH66+EH68</f>
        <v>1102300</v>
      </c>
      <c r="EI59" s="257"/>
      <c r="EJ59" s="257"/>
      <c r="EK59" s="257"/>
      <c r="EL59" s="257"/>
      <c r="EM59" s="257"/>
      <c r="EN59" s="257"/>
      <c r="EO59" s="257"/>
      <c r="EP59" s="257"/>
      <c r="EQ59" s="257"/>
      <c r="ER59" s="257"/>
      <c r="ES59" s="258"/>
      <c r="ET59" s="256"/>
      <c r="EU59" s="257"/>
      <c r="EV59" s="257"/>
      <c r="EW59" s="257"/>
      <c r="EX59" s="257"/>
      <c r="EY59" s="257"/>
      <c r="EZ59" s="257"/>
      <c r="FA59" s="257"/>
      <c r="FB59" s="257"/>
      <c r="FC59" s="257"/>
      <c r="FD59" s="257"/>
      <c r="FE59" s="258"/>
    </row>
    <row r="60" spans="1:161" s="52" customFormat="1" ht="41.25" customHeight="1">
      <c r="A60" s="51"/>
      <c r="B60" s="142" t="s">
        <v>331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3"/>
      <c r="AJ60" s="136" t="s">
        <v>109</v>
      </c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8"/>
      <c r="BA60" s="139">
        <f aca="true" t="shared" si="4" ref="BA60:BA68">BP60+CG60+CZ60+DQ60+EH60</f>
        <v>5318084</v>
      </c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1"/>
      <c r="BP60" s="188">
        <v>330000</v>
      </c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90"/>
      <c r="CG60" s="188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90"/>
      <c r="CZ60" s="139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1"/>
      <c r="DQ60" s="139">
        <v>4988084</v>
      </c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1"/>
      <c r="EH60" s="139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1"/>
      <c r="ET60" s="139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1"/>
    </row>
    <row r="61" spans="1:161" s="46" customFormat="1" ht="31.5" customHeight="1">
      <c r="A61" s="42"/>
      <c r="B61" s="142" t="s">
        <v>367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3"/>
      <c r="AJ61" s="136" t="s">
        <v>109</v>
      </c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8"/>
      <c r="BA61" s="139">
        <f t="shared" si="4"/>
        <v>47463090</v>
      </c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1"/>
      <c r="BP61" s="188">
        <v>930000</v>
      </c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90"/>
      <c r="CG61" s="188">
        <f>1500000+26857900</f>
        <v>28357900</v>
      </c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90"/>
      <c r="CZ61" s="139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1"/>
      <c r="DQ61" s="188">
        <v>18175190</v>
      </c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90"/>
      <c r="EH61" s="139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1"/>
      <c r="ET61" s="139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1"/>
    </row>
    <row r="62" spans="1:161" s="46" customFormat="1" ht="29.25" customHeight="1">
      <c r="A62" s="42"/>
      <c r="B62" s="142" t="s">
        <v>332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3"/>
      <c r="AJ62" s="136" t="s">
        <v>109</v>
      </c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8"/>
      <c r="BA62" s="139">
        <f t="shared" si="4"/>
        <v>5564260</v>
      </c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1"/>
      <c r="BP62" s="188">
        <v>600000</v>
      </c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90"/>
      <c r="CG62" s="188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90"/>
      <c r="CZ62" s="139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1"/>
      <c r="DQ62" s="188">
        <v>4964260</v>
      </c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90"/>
      <c r="EH62" s="139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1"/>
      <c r="ET62" s="139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1"/>
    </row>
    <row r="63" spans="1:161" s="52" customFormat="1" ht="27.75" customHeight="1">
      <c r="A63" s="51"/>
      <c r="B63" s="142" t="s">
        <v>368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3"/>
      <c r="AJ63" s="136" t="s">
        <v>109</v>
      </c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8"/>
      <c r="BA63" s="139">
        <f t="shared" si="4"/>
        <v>1154860</v>
      </c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1"/>
      <c r="BP63" s="188">
        <v>0</v>
      </c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90"/>
      <c r="CG63" s="188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90"/>
      <c r="CZ63" s="139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1"/>
      <c r="DQ63" s="188">
        <v>1154860</v>
      </c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90"/>
      <c r="EH63" s="139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1"/>
      <c r="ET63" s="139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1"/>
    </row>
    <row r="64" spans="1:161" s="52" customFormat="1" ht="27.75" customHeight="1">
      <c r="A64" s="51"/>
      <c r="B64" s="142" t="s">
        <v>369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3"/>
      <c r="AJ64" s="136" t="s">
        <v>109</v>
      </c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8"/>
      <c r="BA64" s="139">
        <f t="shared" si="4"/>
        <v>231809</v>
      </c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1"/>
      <c r="BP64" s="188">
        <v>0</v>
      </c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90"/>
      <c r="CG64" s="188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90"/>
      <c r="CZ64" s="139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1"/>
      <c r="DQ64" s="139">
        <f>72463+89346</f>
        <v>161809</v>
      </c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1"/>
      <c r="EH64" s="139">
        <v>70000</v>
      </c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1"/>
      <c r="ET64" s="139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1"/>
    </row>
    <row r="65" spans="1:161" s="52" customFormat="1" ht="27.75" customHeight="1">
      <c r="A65" s="51"/>
      <c r="B65" s="142" t="s">
        <v>333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3"/>
      <c r="AJ65" s="136" t="s">
        <v>109</v>
      </c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8"/>
      <c r="BA65" s="139">
        <f t="shared" si="4"/>
        <v>417326</v>
      </c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1"/>
      <c r="BP65" s="188">
        <v>130000</v>
      </c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90"/>
      <c r="CG65" s="188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90"/>
      <c r="CZ65" s="139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1"/>
      <c r="DQ65" s="139">
        <v>251526</v>
      </c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1"/>
      <c r="EH65" s="139">
        <v>35800</v>
      </c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1"/>
      <c r="ET65" s="139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1"/>
    </row>
    <row r="66" spans="1:161" s="52" customFormat="1" ht="27.75" customHeight="1">
      <c r="A66" s="67"/>
      <c r="B66" s="142" t="s">
        <v>370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3"/>
      <c r="AJ66" s="136" t="s">
        <v>109</v>
      </c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8"/>
      <c r="BA66" s="139">
        <f t="shared" si="4"/>
        <v>248160</v>
      </c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1"/>
      <c r="BP66" s="188">
        <v>0</v>
      </c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90"/>
      <c r="CG66" s="188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90"/>
      <c r="CZ66" s="139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1"/>
      <c r="DQ66" s="139">
        <f>31660+200000</f>
        <v>231660</v>
      </c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1"/>
      <c r="EH66" s="139">
        <v>16500</v>
      </c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1"/>
      <c r="ET66" s="139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1"/>
    </row>
    <row r="67" spans="1:161" s="52" customFormat="1" ht="27.75" customHeight="1">
      <c r="A67" s="67"/>
      <c r="B67" s="142" t="s">
        <v>372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3"/>
      <c r="AJ67" s="136" t="s">
        <v>109</v>
      </c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8"/>
      <c r="BA67" s="139">
        <f t="shared" si="4"/>
        <v>409671</v>
      </c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1"/>
      <c r="BP67" s="188">
        <v>0</v>
      </c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90"/>
      <c r="CG67" s="188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90"/>
      <c r="CZ67" s="139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1"/>
      <c r="DQ67" s="139">
        <v>409671</v>
      </c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1"/>
      <c r="EH67" s="139">
        <v>0</v>
      </c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1"/>
      <c r="ET67" s="139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1"/>
    </row>
    <row r="68" spans="1:161" s="52" customFormat="1" ht="27.75" customHeight="1">
      <c r="A68" s="67"/>
      <c r="B68" s="142" t="s">
        <v>371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3"/>
      <c r="AJ68" s="136" t="s">
        <v>109</v>
      </c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8"/>
      <c r="BA68" s="139">
        <f t="shared" si="4"/>
        <v>1042300</v>
      </c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1"/>
      <c r="BP68" s="188">
        <f>210000-147700</f>
        <v>62300</v>
      </c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90"/>
      <c r="CG68" s="188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90"/>
      <c r="CZ68" s="139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1"/>
      <c r="DQ68" s="139">
        <v>0</v>
      </c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1"/>
      <c r="EH68" s="139">
        <v>980000</v>
      </c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1"/>
      <c r="ET68" s="139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1"/>
    </row>
    <row r="69" spans="1:161" s="3" customFormat="1" ht="14.25" customHeigh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</row>
    <row r="70" s="1" customFormat="1" ht="6" customHeight="1">
      <c r="A70" s="3"/>
    </row>
    <row r="71" s="1" customFormat="1" ht="6" customHeight="1">
      <c r="A71" s="3"/>
    </row>
    <row r="72" spans="1:161" s="1" customFormat="1" ht="14.25" customHeight="1">
      <c r="A72" s="3" t="s">
        <v>389</v>
      </c>
      <c r="BP72" s="259"/>
      <c r="BQ72" s="259"/>
      <c r="BR72" s="259"/>
      <c r="BS72" s="259"/>
      <c r="BT72" s="259"/>
      <c r="BU72" s="259"/>
      <c r="BV72" s="259"/>
      <c r="BW72" s="259"/>
      <c r="BX72" s="259"/>
      <c r="BY72" s="259"/>
      <c r="BZ72" s="259"/>
      <c r="CA72" s="259"/>
      <c r="CB72" s="259"/>
      <c r="CC72" s="259"/>
      <c r="CD72" s="259"/>
      <c r="CE72" s="259"/>
      <c r="CF72" s="259"/>
      <c r="CG72" s="259"/>
      <c r="CH72" s="259"/>
      <c r="CI72" s="259"/>
      <c r="CJ72" s="259"/>
      <c r="CK72" s="259"/>
      <c r="CL72" s="259"/>
      <c r="CM72" s="259"/>
      <c r="CN72" s="259"/>
      <c r="CO72" s="259"/>
      <c r="CP72" s="259"/>
      <c r="CQ72" s="259"/>
      <c r="CR72" s="259"/>
      <c r="CS72" s="259"/>
      <c r="CT72" s="259"/>
      <c r="CU72" s="259"/>
      <c r="CV72" s="259"/>
      <c r="CW72" s="259"/>
      <c r="CX72" s="259"/>
      <c r="CY72" s="259"/>
      <c r="DQ72" s="259" t="s">
        <v>393</v>
      </c>
      <c r="DR72" s="259"/>
      <c r="DS72" s="259"/>
      <c r="DT72" s="259"/>
      <c r="DU72" s="259"/>
      <c r="DV72" s="259"/>
      <c r="DW72" s="259"/>
      <c r="DX72" s="259"/>
      <c r="DY72" s="259"/>
      <c r="DZ72" s="259"/>
      <c r="EA72" s="259"/>
      <c r="EB72" s="259"/>
      <c r="EC72" s="259"/>
      <c r="ED72" s="259"/>
      <c r="EE72" s="259"/>
      <c r="EF72" s="259"/>
      <c r="EG72" s="259"/>
      <c r="EH72" s="259"/>
      <c r="EI72" s="259"/>
      <c r="EJ72" s="259"/>
      <c r="EK72" s="259"/>
      <c r="EL72" s="259"/>
      <c r="EM72" s="259"/>
      <c r="EN72" s="259"/>
      <c r="EO72" s="259"/>
      <c r="EP72" s="259"/>
      <c r="EQ72" s="259"/>
      <c r="ER72" s="259"/>
      <c r="ES72" s="259"/>
      <c r="ET72" s="259"/>
      <c r="EU72" s="259"/>
      <c r="EV72" s="259"/>
      <c r="EW72" s="259"/>
      <c r="EX72" s="259"/>
      <c r="EY72" s="259"/>
      <c r="EZ72" s="259"/>
      <c r="FA72" s="259"/>
      <c r="FB72" s="259"/>
      <c r="FC72" s="259"/>
      <c r="FD72" s="259"/>
      <c r="FE72" s="259"/>
    </row>
    <row r="73" spans="68:161" s="2" customFormat="1" ht="11.25" customHeight="1">
      <c r="BP73" s="92" t="s">
        <v>5</v>
      </c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DQ73" s="92" t="s">
        <v>6</v>
      </c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</row>
    <row r="74" spans="68:161" s="2" customFormat="1" ht="8.25" customHeight="1" hidden="1"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</row>
    <row r="75" s="1" customFormat="1" ht="8.25" customHeight="1">
      <c r="A75" s="3"/>
    </row>
    <row r="76" s="1" customFormat="1" ht="14.25" customHeight="1">
      <c r="A76" s="3" t="s">
        <v>391</v>
      </c>
    </row>
    <row r="77" spans="1:161" s="1" customFormat="1" ht="14.25" customHeight="1">
      <c r="A77" s="3" t="s">
        <v>392</v>
      </c>
      <c r="BP77" s="259"/>
      <c r="BQ77" s="259"/>
      <c r="BR77" s="259"/>
      <c r="BS77" s="259"/>
      <c r="BT77" s="259"/>
      <c r="BU77" s="259"/>
      <c r="BV77" s="259"/>
      <c r="BW77" s="259"/>
      <c r="BX77" s="259"/>
      <c r="BY77" s="259"/>
      <c r="BZ77" s="259"/>
      <c r="CA77" s="259"/>
      <c r="CB77" s="259"/>
      <c r="CC77" s="259"/>
      <c r="CD77" s="259"/>
      <c r="CE77" s="259"/>
      <c r="CF77" s="259"/>
      <c r="CG77" s="259"/>
      <c r="CH77" s="259"/>
      <c r="CI77" s="259"/>
      <c r="CJ77" s="259"/>
      <c r="CK77" s="259"/>
      <c r="CL77" s="259"/>
      <c r="CM77" s="259"/>
      <c r="CN77" s="259"/>
      <c r="CO77" s="259"/>
      <c r="CP77" s="259"/>
      <c r="CQ77" s="259"/>
      <c r="CR77" s="259"/>
      <c r="CS77" s="259"/>
      <c r="CT77" s="259"/>
      <c r="CU77" s="259"/>
      <c r="CV77" s="259"/>
      <c r="CW77" s="259"/>
      <c r="CX77" s="259"/>
      <c r="CY77" s="259"/>
      <c r="DQ77" s="259" t="s">
        <v>390</v>
      </c>
      <c r="DR77" s="259"/>
      <c r="DS77" s="259"/>
      <c r="DT77" s="259"/>
      <c r="DU77" s="259"/>
      <c r="DV77" s="259"/>
      <c r="DW77" s="259"/>
      <c r="DX77" s="259"/>
      <c r="DY77" s="259"/>
      <c r="DZ77" s="259"/>
      <c r="EA77" s="259"/>
      <c r="EB77" s="259"/>
      <c r="EC77" s="259"/>
      <c r="ED77" s="259"/>
      <c r="EE77" s="259"/>
      <c r="EF77" s="259"/>
      <c r="EG77" s="259"/>
      <c r="EH77" s="259"/>
      <c r="EI77" s="259"/>
      <c r="EJ77" s="259"/>
      <c r="EK77" s="259"/>
      <c r="EL77" s="259"/>
      <c r="EM77" s="259"/>
      <c r="EN77" s="259"/>
      <c r="EO77" s="259"/>
      <c r="EP77" s="259"/>
      <c r="EQ77" s="259"/>
      <c r="ER77" s="259"/>
      <c r="ES77" s="259"/>
      <c r="ET77" s="259"/>
      <c r="EU77" s="259"/>
      <c r="EV77" s="259"/>
      <c r="EW77" s="259"/>
      <c r="EX77" s="259"/>
      <c r="EY77" s="259"/>
      <c r="EZ77" s="259"/>
      <c r="FA77" s="259"/>
      <c r="FB77" s="259"/>
      <c r="FC77" s="259"/>
      <c r="FD77" s="259"/>
      <c r="FE77" s="259"/>
    </row>
    <row r="78" spans="68:161" s="2" customFormat="1" ht="13.5" customHeight="1">
      <c r="BP78" s="92" t="s">
        <v>5</v>
      </c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DQ78" s="92" t="s">
        <v>6</v>
      </c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</row>
    <row r="79" spans="68:161" s="2" customFormat="1" ht="9" customHeight="1"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</row>
    <row r="80" s="1" customFormat="1" ht="14.25" customHeight="1">
      <c r="A80" s="3" t="s">
        <v>427</v>
      </c>
    </row>
    <row r="81" spans="1:161" s="1" customFormat="1" ht="14.25" customHeight="1">
      <c r="A81" s="3" t="s">
        <v>428</v>
      </c>
      <c r="BP81" s="259"/>
      <c r="BQ81" s="259"/>
      <c r="BR81" s="259"/>
      <c r="BS81" s="259"/>
      <c r="BT81" s="259"/>
      <c r="BU81" s="259"/>
      <c r="BV81" s="259"/>
      <c r="BW81" s="259"/>
      <c r="BX81" s="259"/>
      <c r="BY81" s="259"/>
      <c r="BZ81" s="259"/>
      <c r="CA81" s="259"/>
      <c r="CB81" s="259"/>
      <c r="CC81" s="259"/>
      <c r="CD81" s="259"/>
      <c r="CE81" s="259"/>
      <c r="CF81" s="259"/>
      <c r="CG81" s="259"/>
      <c r="CH81" s="259"/>
      <c r="CI81" s="259"/>
      <c r="CJ81" s="259"/>
      <c r="CK81" s="259"/>
      <c r="CL81" s="259"/>
      <c r="CM81" s="259"/>
      <c r="CN81" s="259"/>
      <c r="CO81" s="259"/>
      <c r="CP81" s="259"/>
      <c r="CQ81" s="259"/>
      <c r="CR81" s="259"/>
      <c r="CS81" s="259"/>
      <c r="CT81" s="259"/>
      <c r="CU81" s="259"/>
      <c r="CV81" s="259"/>
      <c r="CW81" s="259"/>
      <c r="CX81" s="259"/>
      <c r="CY81" s="259"/>
      <c r="DQ81" s="259" t="s">
        <v>424</v>
      </c>
      <c r="DR81" s="259"/>
      <c r="DS81" s="259"/>
      <c r="DT81" s="259"/>
      <c r="DU81" s="259"/>
      <c r="DV81" s="259"/>
      <c r="DW81" s="259"/>
      <c r="DX81" s="259"/>
      <c r="DY81" s="259"/>
      <c r="DZ81" s="259"/>
      <c r="EA81" s="259"/>
      <c r="EB81" s="259"/>
      <c r="EC81" s="259"/>
      <c r="ED81" s="259"/>
      <c r="EE81" s="259"/>
      <c r="EF81" s="259"/>
      <c r="EG81" s="259"/>
      <c r="EH81" s="259"/>
      <c r="EI81" s="259"/>
      <c r="EJ81" s="259"/>
      <c r="EK81" s="259"/>
      <c r="EL81" s="259"/>
      <c r="EM81" s="259"/>
      <c r="EN81" s="259"/>
      <c r="EO81" s="259"/>
      <c r="EP81" s="259"/>
      <c r="EQ81" s="259"/>
      <c r="ER81" s="259"/>
      <c r="ES81" s="259"/>
      <c r="ET81" s="259"/>
      <c r="EU81" s="259"/>
      <c r="EV81" s="259"/>
      <c r="EW81" s="259"/>
      <c r="EX81" s="259"/>
      <c r="EY81" s="259"/>
      <c r="EZ81" s="259"/>
      <c r="FA81" s="259"/>
      <c r="FB81" s="259"/>
      <c r="FC81" s="259"/>
      <c r="FD81" s="259"/>
      <c r="FE81" s="259"/>
    </row>
    <row r="82" spans="68:161" s="2" customFormat="1" ht="13.5" customHeight="1">
      <c r="BP82" s="92" t="s">
        <v>5</v>
      </c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DQ82" s="92" t="s">
        <v>6</v>
      </c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</row>
    <row r="83" spans="68:161" s="2" customFormat="1" ht="9" customHeight="1"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</row>
    <row r="84" spans="1:161" s="1" customFormat="1" ht="31.5" customHeight="1">
      <c r="A84" s="3" t="s">
        <v>50</v>
      </c>
      <c r="S84" s="283" t="s">
        <v>425</v>
      </c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P84" s="259"/>
      <c r="BQ84" s="259"/>
      <c r="BR84" s="259"/>
      <c r="BS84" s="259"/>
      <c r="BT84" s="259"/>
      <c r="BU84" s="259"/>
      <c r="BV84" s="259"/>
      <c r="BW84" s="259"/>
      <c r="BX84" s="259"/>
      <c r="BY84" s="259"/>
      <c r="BZ84" s="259"/>
      <c r="CA84" s="259"/>
      <c r="CB84" s="259"/>
      <c r="CC84" s="259"/>
      <c r="CD84" s="259"/>
      <c r="CE84" s="259"/>
      <c r="CF84" s="259"/>
      <c r="CZ84" s="259" t="s">
        <v>426</v>
      </c>
      <c r="DA84" s="259"/>
      <c r="DB84" s="259"/>
      <c r="DC84" s="259"/>
      <c r="DD84" s="259"/>
      <c r="DE84" s="259"/>
      <c r="DF84" s="259"/>
      <c r="DG84" s="259"/>
      <c r="DH84" s="259"/>
      <c r="DI84" s="259"/>
      <c r="DJ84" s="259"/>
      <c r="DK84" s="259"/>
      <c r="DL84" s="259"/>
      <c r="DM84" s="259"/>
      <c r="DN84" s="259"/>
      <c r="DO84" s="259"/>
      <c r="DP84" s="259"/>
      <c r="DQ84" s="259"/>
      <c r="DR84" s="259"/>
      <c r="DS84" s="259"/>
      <c r="DT84" s="259"/>
      <c r="DU84" s="259"/>
      <c r="DV84" s="259"/>
      <c r="DW84" s="259"/>
      <c r="DX84" s="259"/>
      <c r="DY84" s="259"/>
      <c r="DZ84" s="259"/>
      <c r="EA84" s="259"/>
      <c r="EB84" s="259"/>
      <c r="EC84" s="259"/>
      <c r="ED84" s="259"/>
      <c r="EE84" s="259"/>
      <c r="EF84" s="259"/>
      <c r="EG84" s="259"/>
      <c r="EN84" s="282" t="s">
        <v>431</v>
      </c>
      <c r="EO84" s="282"/>
      <c r="EP84" s="282"/>
      <c r="EQ84" s="282"/>
      <c r="ER84" s="282"/>
      <c r="ES84" s="282"/>
      <c r="ET84" s="282"/>
      <c r="EU84" s="282"/>
      <c r="EV84" s="282"/>
      <c r="EW84" s="282"/>
      <c r="EX84" s="282"/>
      <c r="EY84" s="282"/>
      <c r="EZ84" s="282"/>
      <c r="FA84" s="282"/>
      <c r="FB84" s="282"/>
      <c r="FC84" s="282"/>
      <c r="FD84" s="282"/>
      <c r="FE84" s="282"/>
    </row>
    <row r="85" spans="19:161" s="2" customFormat="1" ht="13.5" customHeight="1">
      <c r="S85" s="92" t="s">
        <v>51</v>
      </c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P85" s="103" t="s">
        <v>5</v>
      </c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Z85" s="103" t="s">
        <v>6</v>
      </c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N85" s="263" t="s">
        <v>52</v>
      </c>
      <c r="EO85" s="263"/>
      <c r="EP85" s="263"/>
      <c r="EQ85" s="263"/>
      <c r="ER85" s="263"/>
      <c r="ES85" s="263"/>
      <c r="ET85" s="263"/>
      <c r="EU85" s="263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</row>
    <row r="86" s="1" customFormat="1" ht="6" customHeight="1"/>
    <row r="87" spans="1:36" s="1" customFormat="1" ht="14.25" customHeight="1">
      <c r="A87" s="104" t="s">
        <v>2</v>
      </c>
      <c r="B87" s="104"/>
      <c r="C87" s="269" t="s">
        <v>436</v>
      </c>
      <c r="D87" s="269"/>
      <c r="E87" s="269"/>
      <c r="F87" s="269"/>
      <c r="G87" s="105" t="s">
        <v>2</v>
      </c>
      <c r="H87" s="105"/>
      <c r="I87" s="105"/>
      <c r="J87" s="269" t="s">
        <v>439</v>
      </c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104">
        <v>20</v>
      </c>
      <c r="AC87" s="104"/>
      <c r="AD87" s="104"/>
      <c r="AE87" s="104"/>
      <c r="AF87" s="261" t="s">
        <v>378</v>
      </c>
      <c r="AG87" s="261"/>
      <c r="AH87" s="261"/>
      <c r="AI87" s="261"/>
      <c r="AJ87" s="1" t="s">
        <v>3</v>
      </c>
    </row>
    <row r="88" s="1" customFormat="1" ht="14.25" customHeight="1"/>
    <row r="89" spans="85:149" s="1" customFormat="1" ht="14.25" customHeight="1">
      <c r="CG89" s="260" t="s">
        <v>53</v>
      </c>
      <c r="CH89" s="260"/>
      <c r="CI89" s="260"/>
      <c r="CJ89" s="260"/>
      <c r="CK89" s="260"/>
      <c r="CL89" s="260"/>
      <c r="CM89" s="260"/>
      <c r="CN89" s="260"/>
      <c r="CO89" s="260"/>
      <c r="CP89" s="260"/>
      <c r="CQ89" s="260"/>
      <c r="CR89" s="260"/>
      <c r="CS89" s="260"/>
      <c r="CT89" s="260"/>
      <c r="CU89" s="260"/>
      <c r="CV89" s="260"/>
      <c r="CW89" s="260"/>
      <c r="CX89" s="260"/>
      <c r="CY89" s="260"/>
      <c r="CZ89" s="260"/>
      <c r="DA89" s="260"/>
      <c r="DB89" s="260"/>
      <c r="DC89" s="260"/>
      <c r="DD89" s="260"/>
      <c r="DE89" s="260"/>
      <c r="DF89" s="260"/>
      <c r="DG89" s="260"/>
      <c r="DH89" s="260"/>
      <c r="DI89" s="260"/>
      <c r="DJ89" s="260"/>
      <c r="DK89" s="260"/>
      <c r="DL89" s="260"/>
      <c r="DM89" s="260"/>
      <c r="DN89" s="260"/>
      <c r="DO89" s="260"/>
      <c r="DP89" s="260"/>
      <c r="DQ89" s="260"/>
      <c r="DR89" s="260"/>
      <c r="DS89" s="260"/>
      <c r="DT89" s="260"/>
      <c r="DU89" s="260"/>
      <c r="DV89" s="260"/>
      <c r="DW89" s="260"/>
      <c r="DX89" s="260"/>
      <c r="DY89" s="260"/>
      <c r="DZ89" s="260"/>
      <c r="EA89" s="260"/>
      <c r="EB89" s="260"/>
      <c r="EC89" s="260"/>
      <c r="ED89" s="260"/>
      <c r="EE89" s="260"/>
      <c r="EF89" s="260"/>
      <c r="EG89" s="260"/>
      <c r="EH89" s="260"/>
      <c r="EI89" s="260"/>
      <c r="EJ89" s="260"/>
      <c r="EK89" s="260"/>
      <c r="EL89" s="260"/>
      <c r="EM89" s="260"/>
      <c r="EN89" s="260"/>
      <c r="EO89" s="260"/>
      <c r="EP89" s="260"/>
      <c r="EQ89" s="260"/>
      <c r="ER89" s="260"/>
      <c r="ES89" s="260"/>
    </row>
    <row r="90" spans="1:161" s="3" customFormat="1" ht="31.5" customHeight="1">
      <c r="A90" s="62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262" t="s">
        <v>421</v>
      </c>
      <c r="CH90" s="262"/>
      <c r="CI90" s="262"/>
      <c r="CJ90" s="262"/>
      <c r="CK90" s="262"/>
      <c r="CL90" s="262"/>
      <c r="CM90" s="262"/>
      <c r="CN90" s="262"/>
      <c r="CO90" s="262"/>
      <c r="CP90" s="262"/>
      <c r="CQ90" s="262"/>
      <c r="CR90" s="262"/>
      <c r="CS90" s="262"/>
      <c r="CT90" s="262"/>
      <c r="CU90" s="262"/>
      <c r="CV90" s="262"/>
      <c r="CW90" s="262"/>
      <c r="CX90" s="262"/>
      <c r="CY90" s="262"/>
      <c r="CZ90" s="262"/>
      <c r="DA90" s="262"/>
      <c r="DB90" s="262"/>
      <c r="DC90" s="262"/>
      <c r="DD90" s="262"/>
      <c r="DE90" s="262"/>
      <c r="DF90" s="262"/>
      <c r="DG90" s="262"/>
      <c r="DH90" s="262"/>
      <c r="DI90" s="262"/>
      <c r="DJ90" s="262"/>
      <c r="DK90" s="262"/>
      <c r="DL90" s="262"/>
      <c r="DM90" s="262"/>
      <c r="DN90" s="262"/>
      <c r="DO90" s="262"/>
      <c r="DP90" s="262"/>
      <c r="DQ90" s="262"/>
      <c r="DR90" s="262"/>
      <c r="DS90" s="262"/>
      <c r="DT90" s="262"/>
      <c r="DU90" s="262"/>
      <c r="DV90" s="262"/>
      <c r="DW90" s="262"/>
      <c r="DX90" s="262"/>
      <c r="DY90" s="262"/>
      <c r="DZ90" s="262"/>
      <c r="EA90" s="262"/>
      <c r="EB90" s="262"/>
      <c r="EC90" s="262"/>
      <c r="ED90" s="262"/>
      <c r="EE90" s="262"/>
      <c r="EF90" s="262"/>
      <c r="EG90" s="262"/>
      <c r="EH90" s="262"/>
      <c r="EI90" s="262"/>
      <c r="EJ90" s="262"/>
      <c r="EK90" s="262"/>
      <c r="EL90" s="262"/>
      <c r="EM90" s="262"/>
      <c r="EN90" s="262"/>
      <c r="EO90" s="262"/>
      <c r="EP90" s="262"/>
      <c r="EQ90" s="262"/>
      <c r="ER90" s="262"/>
      <c r="ES90" s="262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</row>
    <row r="91" spans="1:161" s="3" customFormat="1" ht="1.5" customHeigh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260" t="s">
        <v>350</v>
      </c>
      <c r="CH91" s="260"/>
      <c r="CI91" s="260"/>
      <c r="CJ91" s="260"/>
      <c r="CK91" s="260"/>
      <c r="CL91" s="260"/>
      <c r="CM91" s="260"/>
      <c r="CN91" s="260"/>
      <c r="CO91" s="260"/>
      <c r="CP91" s="260"/>
      <c r="CQ91" s="260"/>
      <c r="CR91" s="260"/>
      <c r="CS91" s="260"/>
      <c r="CT91" s="260"/>
      <c r="CU91" s="260"/>
      <c r="CV91" s="260"/>
      <c r="CW91" s="260"/>
      <c r="CX91" s="260"/>
      <c r="CY91" s="260"/>
      <c r="CZ91" s="260"/>
      <c r="DA91" s="260"/>
      <c r="DB91" s="260"/>
      <c r="DC91" s="260"/>
      <c r="DD91" s="260"/>
      <c r="DE91" s="260"/>
      <c r="DF91" s="260"/>
      <c r="DG91" s="260"/>
      <c r="DH91" s="260"/>
      <c r="DI91" s="260"/>
      <c r="DJ91" s="260"/>
      <c r="DK91" s="260"/>
      <c r="DL91" s="260"/>
      <c r="DM91" s="260"/>
      <c r="DN91" s="260"/>
      <c r="DO91" s="260"/>
      <c r="DP91" s="260"/>
      <c r="DQ91" s="260"/>
      <c r="DR91" s="260"/>
      <c r="DS91" s="260"/>
      <c r="DT91" s="260"/>
      <c r="DU91" s="260"/>
      <c r="DV91" s="260"/>
      <c r="DW91" s="260"/>
      <c r="DX91" s="260"/>
      <c r="DY91" s="260"/>
      <c r="DZ91" s="260"/>
      <c r="EA91" s="260"/>
      <c r="EB91" s="260"/>
      <c r="EC91" s="260"/>
      <c r="ED91" s="260"/>
      <c r="EE91" s="260"/>
      <c r="EF91" s="260"/>
      <c r="EG91" s="260"/>
      <c r="EH91" s="260"/>
      <c r="EI91" s="260"/>
      <c r="EJ91" s="260"/>
      <c r="EK91" s="260"/>
      <c r="EL91" s="260"/>
      <c r="EM91" s="260"/>
      <c r="EN91" s="260"/>
      <c r="EO91" s="260"/>
      <c r="EP91" s="260"/>
      <c r="EQ91" s="260"/>
      <c r="ER91" s="260"/>
      <c r="ES91" s="260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</row>
    <row r="92" spans="1:161" s="3" customFormat="1" ht="14.25" customHeight="1">
      <c r="A92" s="62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</row>
    <row r="93" spans="1:161" s="3" customFormat="1" ht="14.25" customHeight="1">
      <c r="A93" s="62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259"/>
      <c r="CH93" s="259"/>
      <c r="CI93" s="259"/>
      <c r="CJ93" s="259"/>
      <c r="CK93" s="259"/>
      <c r="CL93" s="259"/>
      <c r="CM93" s="259"/>
      <c r="CN93" s="259"/>
      <c r="CO93" s="259"/>
      <c r="CP93" s="259"/>
      <c r="CQ93" s="259"/>
      <c r="CR93" s="259"/>
      <c r="CS93" s="259"/>
      <c r="CT93" s="259"/>
      <c r="CU93" s="259"/>
      <c r="CV93" s="259"/>
      <c r="CW93" s="259"/>
      <c r="CX93" s="259"/>
      <c r="CY93" s="259"/>
      <c r="DQ93" s="259" t="s">
        <v>443</v>
      </c>
      <c r="DR93" s="259"/>
      <c r="DS93" s="259"/>
      <c r="DT93" s="259"/>
      <c r="DU93" s="259"/>
      <c r="DV93" s="259"/>
      <c r="DW93" s="259"/>
      <c r="DX93" s="259"/>
      <c r="DY93" s="259"/>
      <c r="DZ93" s="259"/>
      <c r="EA93" s="259"/>
      <c r="EB93" s="259"/>
      <c r="EC93" s="259"/>
      <c r="ED93" s="259"/>
      <c r="EE93" s="259"/>
      <c r="EF93" s="259"/>
      <c r="EG93" s="259"/>
      <c r="EH93" s="259"/>
      <c r="EI93" s="259"/>
      <c r="EJ93" s="259"/>
      <c r="EK93" s="259"/>
      <c r="EL93" s="259"/>
      <c r="EM93" s="259"/>
      <c r="EN93" s="259"/>
      <c r="EO93" s="259"/>
      <c r="EP93" s="259"/>
      <c r="EQ93" s="259"/>
      <c r="ER93" s="259"/>
      <c r="ES93" s="259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</row>
    <row r="94" spans="1:161" s="23" customFormat="1" ht="13.5">
      <c r="A94" s="42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92" t="s">
        <v>5</v>
      </c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DQ94" s="92" t="s">
        <v>6</v>
      </c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</row>
    <row r="95" spans="1:161" s="23" customFormat="1" ht="14.25" customHeight="1">
      <c r="A95" s="42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</row>
    <row r="96" spans="98:133" s="1" customFormat="1" ht="14.25" customHeight="1">
      <c r="CT96" s="104" t="s">
        <v>2</v>
      </c>
      <c r="CU96" s="104"/>
      <c r="CV96" s="269" t="s">
        <v>436</v>
      </c>
      <c r="CW96" s="269"/>
      <c r="CX96" s="269"/>
      <c r="CY96" s="269"/>
      <c r="CZ96" s="105" t="s">
        <v>2</v>
      </c>
      <c r="DA96" s="105"/>
      <c r="DB96" s="105"/>
      <c r="DC96" s="269" t="s">
        <v>439</v>
      </c>
      <c r="DD96" s="269"/>
      <c r="DE96" s="269"/>
      <c r="DF96" s="269"/>
      <c r="DG96" s="269"/>
      <c r="DH96" s="269"/>
      <c r="DI96" s="269"/>
      <c r="DJ96" s="269"/>
      <c r="DK96" s="269"/>
      <c r="DL96" s="269"/>
      <c r="DM96" s="269"/>
      <c r="DN96" s="269"/>
      <c r="DO96" s="269"/>
      <c r="DP96" s="269"/>
      <c r="DQ96" s="269"/>
      <c r="DR96" s="269"/>
      <c r="DS96" s="269"/>
      <c r="DT96" s="269"/>
      <c r="DU96" s="104">
        <v>20</v>
      </c>
      <c r="DV96" s="104"/>
      <c r="DW96" s="104"/>
      <c r="DX96" s="104"/>
      <c r="DY96" s="261" t="s">
        <v>378</v>
      </c>
      <c r="DZ96" s="261"/>
      <c r="EA96" s="261"/>
      <c r="EB96" s="261"/>
      <c r="EC96" s="1" t="s">
        <v>3</v>
      </c>
    </row>
    <row r="97" spans="1:161" s="46" customFormat="1" ht="13.5">
      <c r="A97" s="42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55"/>
      <c r="CN97" s="55"/>
      <c r="CO97" s="55"/>
      <c r="CP97" s="55"/>
      <c r="CQ97" s="55"/>
      <c r="CR97" s="55"/>
      <c r="CS97" s="55"/>
      <c r="CT97" s="5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</row>
    <row r="98" spans="1:161" s="46" customFormat="1" ht="13.5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</row>
    <row r="99" spans="1:161" s="46" customFormat="1" ht="3" customHeight="1">
      <c r="A99" s="42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</row>
  </sheetData>
  <sheetProtection/>
  <mergeCells count="606">
    <mergeCell ref="BP73:CY73"/>
    <mergeCell ref="DQ72:FE72"/>
    <mergeCell ref="DQ68:EG68"/>
    <mergeCell ref="B68:AI68"/>
    <mergeCell ref="S84:AZ84"/>
    <mergeCell ref="DQ78:FE78"/>
    <mergeCell ref="BP77:CY77"/>
    <mergeCell ref="BP84:CF84"/>
    <mergeCell ref="DQ82:FE82"/>
    <mergeCell ref="CZ84:EG84"/>
    <mergeCell ref="CZ68:DP68"/>
    <mergeCell ref="B64:AI64"/>
    <mergeCell ref="AJ64:AZ64"/>
    <mergeCell ref="BA64:BO64"/>
    <mergeCell ref="B65:AI65"/>
    <mergeCell ref="B66:AI66"/>
    <mergeCell ref="AJ66:AZ66"/>
    <mergeCell ref="BA66:BO66"/>
    <mergeCell ref="AJ65:AZ65"/>
    <mergeCell ref="BL2:BO2"/>
    <mergeCell ref="BP2:CO2"/>
    <mergeCell ref="CP2:CS2"/>
    <mergeCell ref="AJ60:AZ60"/>
    <mergeCell ref="CG52:CY52"/>
    <mergeCell ref="BP52:CF52"/>
    <mergeCell ref="CG55:CY55"/>
    <mergeCell ref="CT2:CW2"/>
    <mergeCell ref="AJ59:AZ59"/>
    <mergeCell ref="CG60:CY60"/>
    <mergeCell ref="CX2:CZ2"/>
    <mergeCell ref="B1:FD1"/>
    <mergeCell ref="B50:AI50"/>
    <mergeCell ref="ET51:FE51"/>
    <mergeCell ref="B51:AI51"/>
    <mergeCell ref="AJ51:AZ51"/>
    <mergeCell ref="BA51:BO51"/>
    <mergeCell ref="CG51:CY51"/>
    <mergeCell ref="CZ51:DP51"/>
    <mergeCell ref="EH47:ES47"/>
    <mergeCell ref="EH54:ES54"/>
    <mergeCell ref="ET54:FE54"/>
    <mergeCell ref="EH51:ES51"/>
    <mergeCell ref="B53:AI53"/>
    <mergeCell ref="B54:AI54"/>
    <mergeCell ref="EH52:ES52"/>
    <mergeCell ref="DQ54:EG54"/>
    <mergeCell ref="DQ53:EG53"/>
    <mergeCell ref="AJ50:AZ50"/>
    <mergeCell ref="DQ52:EG52"/>
    <mergeCell ref="CZ52:DP52"/>
    <mergeCell ref="BP54:CF54"/>
    <mergeCell ref="DQ51:EG51"/>
    <mergeCell ref="BA50:BO50"/>
    <mergeCell ref="BP51:CF51"/>
    <mergeCell ref="CG54:CY54"/>
    <mergeCell ref="CG53:CY53"/>
    <mergeCell ref="BA53:BO53"/>
    <mergeCell ref="AJ54:AZ54"/>
    <mergeCell ref="CG49:CY49"/>
    <mergeCell ref="CZ49:DP49"/>
    <mergeCell ref="B48:AI48"/>
    <mergeCell ref="CZ54:DP54"/>
    <mergeCell ref="DQ50:EG50"/>
    <mergeCell ref="BP50:CF50"/>
    <mergeCell ref="CG50:CY50"/>
    <mergeCell ref="CZ50:DP50"/>
    <mergeCell ref="BP53:CF53"/>
    <mergeCell ref="CZ47:DP47"/>
    <mergeCell ref="B49:AI49"/>
    <mergeCell ref="DQ48:EG48"/>
    <mergeCell ref="AJ48:AZ48"/>
    <mergeCell ref="BA48:BO48"/>
    <mergeCell ref="BP48:CF48"/>
    <mergeCell ref="CG48:CY48"/>
    <mergeCell ref="BA49:BO49"/>
    <mergeCell ref="BP49:CF49"/>
    <mergeCell ref="ET46:FE46"/>
    <mergeCell ref="EH46:ES46"/>
    <mergeCell ref="ET47:FE47"/>
    <mergeCell ref="EH50:ES50"/>
    <mergeCell ref="B47:AI47"/>
    <mergeCell ref="AJ47:AZ47"/>
    <mergeCell ref="BA47:BO47"/>
    <mergeCell ref="BP47:CF47"/>
    <mergeCell ref="CG47:CY47"/>
    <mergeCell ref="ET50:FE50"/>
    <mergeCell ref="B46:AI46"/>
    <mergeCell ref="AJ46:AZ46"/>
    <mergeCell ref="BA46:BO46"/>
    <mergeCell ref="BP46:CF46"/>
    <mergeCell ref="CG46:CY46"/>
    <mergeCell ref="CZ46:DP46"/>
    <mergeCell ref="ET36:FE36"/>
    <mergeCell ref="B45:AI45"/>
    <mergeCell ref="AJ45:AZ45"/>
    <mergeCell ref="BA45:BO45"/>
    <mergeCell ref="BP45:CF45"/>
    <mergeCell ref="CG45:CY45"/>
    <mergeCell ref="CZ45:DP45"/>
    <mergeCell ref="DQ45:EG45"/>
    <mergeCell ref="B44:AI44"/>
    <mergeCell ref="EH45:ES45"/>
    <mergeCell ref="EH36:ES36"/>
    <mergeCell ref="B32:AI32"/>
    <mergeCell ref="AJ32:AZ32"/>
    <mergeCell ref="BA32:BO32"/>
    <mergeCell ref="BP32:CF32"/>
    <mergeCell ref="CG32:CY32"/>
    <mergeCell ref="B35:AI35"/>
    <mergeCell ref="BP36:CF36"/>
    <mergeCell ref="CG36:CY36"/>
    <mergeCell ref="B36:AI36"/>
    <mergeCell ref="CZ36:DP36"/>
    <mergeCell ref="DQ36:EG36"/>
    <mergeCell ref="B33:AI33"/>
    <mergeCell ref="AJ33:AZ33"/>
    <mergeCell ref="BA33:BO33"/>
    <mergeCell ref="AJ35:AZ35"/>
    <mergeCell ref="B34:AI34"/>
    <mergeCell ref="AJ34:AZ34"/>
    <mergeCell ref="CG33:CY33"/>
    <mergeCell ref="BA35:BO35"/>
    <mergeCell ref="EH32:ES32"/>
    <mergeCell ref="DQ35:EG35"/>
    <mergeCell ref="EH35:ES35"/>
    <mergeCell ref="DQ34:EG34"/>
    <mergeCell ref="EH34:ES34"/>
    <mergeCell ref="BP35:CF35"/>
    <mergeCell ref="BA34:BO34"/>
    <mergeCell ref="BP34:CF34"/>
    <mergeCell ref="DQ30:EG30"/>
    <mergeCell ref="EH30:ES30"/>
    <mergeCell ref="ET32:FE32"/>
    <mergeCell ref="CZ33:DP33"/>
    <mergeCell ref="DQ33:EG33"/>
    <mergeCell ref="EH33:ES33"/>
    <mergeCell ref="DQ32:EG32"/>
    <mergeCell ref="ET33:FE33"/>
    <mergeCell ref="CZ31:DP31"/>
    <mergeCell ref="CZ29:DP29"/>
    <mergeCell ref="EH29:ES29"/>
    <mergeCell ref="ET34:FE34"/>
    <mergeCell ref="ET29:FE29"/>
    <mergeCell ref="B30:AI30"/>
    <mergeCell ref="AJ30:AZ30"/>
    <mergeCell ref="BA30:BO30"/>
    <mergeCell ref="BP30:CF30"/>
    <mergeCell ref="CG30:CY30"/>
    <mergeCell ref="CZ30:DP30"/>
    <mergeCell ref="B28:AI28"/>
    <mergeCell ref="AJ28:AZ28"/>
    <mergeCell ref="BA28:BO28"/>
    <mergeCell ref="BP28:CF28"/>
    <mergeCell ref="ET30:FE30"/>
    <mergeCell ref="B29:AI29"/>
    <mergeCell ref="AJ29:AZ29"/>
    <mergeCell ref="BA29:BO29"/>
    <mergeCell ref="BP29:CF29"/>
    <mergeCell ref="CG29:CY29"/>
    <mergeCell ref="CG28:CY28"/>
    <mergeCell ref="CZ28:DP28"/>
    <mergeCell ref="BP22:CF22"/>
    <mergeCell ref="B23:AI23"/>
    <mergeCell ref="B27:AI27"/>
    <mergeCell ref="AJ27:AZ27"/>
    <mergeCell ref="BA27:BO27"/>
    <mergeCell ref="BP27:CF27"/>
    <mergeCell ref="B26:AI26"/>
    <mergeCell ref="AJ23:AZ23"/>
    <mergeCell ref="B25:AI25"/>
    <mergeCell ref="EH19:ES19"/>
    <mergeCell ref="ET19:FE19"/>
    <mergeCell ref="B22:AI22"/>
    <mergeCell ref="AJ22:AZ22"/>
    <mergeCell ref="EH22:ES22"/>
    <mergeCell ref="BA22:BO22"/>
    <mergeCell ref="B20:AI20"/>
    <mergeCell ref="B19:AI19"/>
    <mergeCell ref="EH20:ES20"/>
    <mergeCell ref="DQ26:EG26"/>
    <mergeCell ref="BP25:CF25"/>
    <mergeCell ref="EH26:ES26"/>
    <mergeCell ref="DQ25:EG25"/>
    <mergeCell ref="CZ25:DP25"/>
    <mergeCell ref="DQ24:EG24"/>
    <mergeCell ref="EH24:ES24"/>
    <mergeCell ref="DQ23:EG23"/>
    <mergeCell ref="CG22:CY22"/>
    <mergeCell ref="CG20:CY20"/>
    <mergeCell ref="CZ20:DP20"/>
    <mergeCell ref="CG18:CY18"/>
    <mergeCell ref="CZ18:DP18"/>
    <mergeCell ref="DQ20:EG20"/>
    <mergeCell ref="DQ22:EG22"/>
    <mergeCell ref="ET20:FE20"/>
    <mergeCell ref="CG19:CY19"/>
    <mergeCell ref="CZ19:DP19"/>
    <mergeCell ref="AJ20:AZ20"/>
    <mergeCell ref="BA20:BO20"/>
    <mergeCell ref="BA19:BO19"/>
    <mergeCell ref="AJ19:AZ19"/>
    <mergeCell ref="BP19:CF19"/>
    <mergeCell ref="BP20:CF20"/>
    <mergeCell ref="DQ19:EG19"/>
    <mergeCell ref="B14:AI14"/>
    <mergeCell ref="AJ14:AZ14"/>
    <mergeCell ref="BA14:BO14"/>
    <mergeCell ref="B13:AI13"/>
    <mergeCell ref="AJ13:AZ13"/>
    <mergeCell ref="BA13:BO13"/>
    <mergeCell ref="BP17:CF17"/>
    <mergeCell ref="EH17:ES17"/>
    <mergeCell ref="ET17:FE17"/>
    <mergeCell ref="CG17:CY17"/>
    <mergeCell ref="EH18:ES18"/>
    <mergeCell ref="CZ17:DP17"/>
    <mergeCell ref="ET18:FE18"/>
    <mergeCell ref="DQ17:EG17"/>
    <mergeCell ref="DQ18:EG18"/>
    <mergeCell ref="BP18:CF18"/>
    <mergeCell ref="DQ16:EG16"/>
    <mergeCell ref="ET16:FE16"/>
    <mergeCell ref="EH16:ES16"/>
    <mergeCell ref="ET14:FE14"/>
    <mergeCell ref="ET15:FE15"/>
    <mergeCell ref="ET11:FE11"/>
    <mergeCell ref="DQ11:EG11"/>
    <mergeCell ref="EH11:ES11"/>
    <mergeCell ref="DQ14:EG14"/>
    <mergeCell ref="DQ15:EG15"/>
    <mergeCell ref="B18:AI18"/>
    <mergeCell ref="AJ18:AZ18"/>
    <mergeCell ref="BA18:BO18"/>
    <mergeCell ref="B16:AI16"/>
    <mergeCell ref="AJ16:AZ16"/>
    <mergeCell ref="BA16:BO16"/>
    <mergeCell ref="B17:AI17"/>
    <mergeCell ref="AJ17:AZ17"/>
    <mergeCell ref="BA17:BO17"/>
    <mergeCell ref="B15:AI15"/>
    <mergeCell ref="AJ15:AZ15"/>
    <mergeCell ref="BA15:BO15"/>
    <mergeCell ref="BP15:CF15"/>
    <mergeCell ref="CG16:CY16"/>
    <mergeCell ref="CZ16:DP16"/>
    <mergeCell ref="BP16:CF16"/>
    <mergeCell ref="CG15:CY15"/>
    <mergeCell ref="CZ15:DP15"/>
    <mergeCell ref="BP13:CF13"/>
    <mergeCell ref="CG13:CY13"/>
    <mergeCell ref="EH15:ES15"/>
    <mergeCell ref="CZ11:DP11"/>
    <mergeCell ref="CZ14:DP14"/>
    <mergeCell ref="CZ12:DP12"/>
    <mergeCell ref="BP14:CF14"/>
    <mergeCell ref="CG14:CY14"/>
    <mergeCell ref="EH14:ES14"/>
    <mergeCell ref="CZ13:DP13"/>
    <mergeCell ref="ET12:FE12"/>
    <mergeCell ref="B11:AI11"/>
    <mergeCell ref="B10:AI10"/>
    <mergeCell ref="EH10:ES10"/>
    <mergeCell ref="DQ10:EG10"/>
    <mergeCell ref="DQ13:EG13"/>
    <mergeCell ref="EH13:ES13"/>
    <mergeCell ref="DQ12:EG12"/>
    <mergeCell ref="BP10:CF10"/>
    <mergeCell ref="EH12:ES12"/>
    <mergeCell ref="B12:AI12"/>
    <mergeCell ref="AJ12:AZ12"/>
    <mergeCell ref="BA12:BO12"/>
    <mergeCell ref="BP12:CF12"/>
    <mergeCell ref="CG12:CY12"/>
    <mergeCell ref="CG10:CY10"/>
    <mergeCell ref="AJ11:AZ11"/>
    <mergeCell ref="BA11:BO11"/>
    <mergeCell ref="BP11:CF11"/>
    <mergeCell ref="CG11:CY11"/>
    <mergeCell ref="BP9:CF9"/>
    <mergeCell ref="CG9:CY9"/>
    <mergeCell ref="BP8:CF8"/>
    <mergeCell ref="BP5:FE5"/>
    <mergeCell ref="BP6:CF7"/>
    <mergeCell ref="EH9:ES9"/>
    <mergeCell ref="CG6:CY7"/>
    <mergeCell ref="CZ6:DP7"/>
    <mergeCell ref="BA8:BO8"/>
    <mergeCell ref="BA9:BO9"/>
    <mergeCell ref="AJ10:AZ10"/>
    <mergeCell ref="BA10:BO10"/>
    <mergeCell ref="A8:AI8"/>
    <mergeCell ref="AJ8:AZ8"/>
    <mergeCell ref="B9:AI9"/>
    <mergeCell ref="AJ9:AZ9"/>
    <mergeCell ref="A4:AI7"/>
    <mergeCell ref="AJ4:AZ7"/>
    <mergeCell ref="BA4:FE4"/>
    <mergeCell ref="CG8:CY8"/>
    <mergeCell ref="BA5:BO7"/>
    <mergeCell ref="ET9:FE9"/>
    <mergeCell ref="EH7:ES7"/>
    <mergeCell ref="ET7:FE7"/>
    <mergeCell ref="CZ8:DP8"/>
    <mergeCell ref="DQ8:EG8"/>
    <mergeCell ref="CZ9:DP9"/>
    <mergeCell ref="DQ9:EG9"/>
    <mergeCell ref="CG25:CY25"/>
    <mergeCell ref="CV96:CY96"/>
    <mergeCell ref="CZ96:DB96"/>
    <mergeCell ref="DC96:DT96"/>
    <mergeCell ref="CG94:CY94"/>
    <mergeCell ref="DQ94:ES94"/>
    <mergeCell ref="CG56:CY56"/>
    <mergeCell ref="CZ10:DP10"/>
    <mergeCell ref="BP59:CF59"/>
    <mergeCell ref="BA56:BO56"/>
    <mergeCell ref="DQ47:EG47"/>
    <mergeCell ref="CZ48:DP48"/>
    <mergeCell ref="AJ49:AZ49"/>
    <mergeCell ref="CZ22:DP22"/>
    <mergeCell ref="CG26:CY26"/>
    <mergeCell ref="CZ26:DP26"/>
    <mergeCell ref="CZ27:DP27"/>
    <mergeCell ref="CZ32:DP32"/>
    <mergeCell ref="G87:I87"/>
    <mergeCell ref="J87:AA87"/>
    <mergeCell ref="AJ55:AZ55"/>
    <mergeCell ref="BA55:BO55"/>
    <mergeCell ref="BP55:CF55"/>
    <mergeCell ref="CZ85:EG85"/>
    <mergeCell ref="CZ55:DP55"/>
    <mergeCell ref="BA60:BO60"/>
    <mergeCell ref="BP60:CF60"/>
    <mergeCell ref="S85:AZ85"/>
    <mergeCell ref="AB87:AE87"/>
    <mergeCell ref="B59:AI59"/>
    <mergeCell ref="B60:AI60"/>
    <mergeCell ref="B67:AI67"/>
    <mergeCell ref="AF87:AI87"/>
    <mergeCell ref="B63:AI63"/>
    <mergeCell ref="B61:AI61"/>
    <mergeCell ref="B62:AI62"/>
    <mergeCell ref="A87:B87"/>
    <mergeCell ref="C87:F87"/>
    <mergeCell ref="B58:AI58"/>
    <mergeCell ref="AJ58:AZ58"/>
    <mergeCell ref="BA58:BO58"/>
    <mergeCell ref="CG57:CY57"/>
    <mergeCell ref="BP58:CF58"/>
    <mergeCell ref="B57:AI57"/>
    <mergeCell ref="AJ57:AZ57"/>
    <mergeCell ref="EH53:ES53"/>
    <mergeCell ref="ET53:FE53"/>
    <mergeCell ref="CZ57:DP57"/>
    <mergeCell ref="DQ57:EG57"/>
    <mergeCell ref="EH56:ES56"/>
    <mergeCell ref="BA54:BO54"/>
    <mergeCell ref="DQ55:EG55"/>
    <mergeCell ref="EH55:ES55"/>
    <mergeCell ref="DQ56:EG56"/>
    <mergeCell ref="ET55:FE55"/>
    <mergeCell ref="ET24:FE24"/>
    <mergeCell ref="B55:AI55"/>
    <mergeCell ref="ET52:FE52"/>
    <mergeCell ref="AJ52:AZ52"/>
    <mergeCell ref="BA52:BO52"/>
    <mergeCell ref="B52:AI52"/>
    <mergeCell ref="CZ53:DP53"/>
    <mergeCell ref="AJ53:AZ53"/>
    <mergeCell ref="CZ44:DP44"/>
    <mergeCell ref="CG35:CY35"/>
    <mergeCell ref="DQ27:EG27"/>
    <mergeCell ref="DQ28:EG28"/>
    <mergeCell ref="CZ35:DP35"/>
    <mergeCell ref="CZ39:DP39"/>
    <mergeCell ref="DQ39:EG39"/>
    <mergeCell ref="CG34:CY34"/>
    <mergeCell ref="CZ34:DP34"/>
    <mergeCell ref="DQ29:EG29"/>
    <mergeCell ref="DQ31:EG31"/>
    <mergeCell ref="CG27:CY27"/>
    <mergeCell ref="ET35:FE35"/>
    <mergeCell ref="EH25:ES25"/>
    <mergeCell ref="ET25:FE25"/>
    <mergeCell ref="ET26:FE26"/>
    <mergeCell ref="EH27:ES27"/>
    <mergeCell ref="ET27:FE27"/>
    <mergeCell ref="EH28:ES28"/>
    <mergeCell ref="ET28:FE28"/>
    <mergeCell ref="EH31:ES31"/>
    <mergeCell ref="ET31:FE31"/>
    <mergeCell ref="AJ26:AZ26"/>
    <mergeCell ref="BA26:BO26"/>
    <mergeCell ref="AJ25:AZ25"/>
    <mergeCell ref="BP26:CF26"/>
    <mergeCell ref="BA25:BO25"/>
    <mergeCell ref="BA38:BO38"/>
    <mergeCell ref="BP33:CF33"/>
    <mergeCell ref="AJ36:AZ36"/>
    <mergeCell ref="BA36:BO36"/>
    <mergeCell ref="AJ31:AZ31"/>
    <mergeCell ref="DQ6:EG7"/>
    <mergeCell ref="EH6:FE6"/>
    <mergeCell ref="ET22:FE22"/>
    <mergeCell ref="EH23:ES23"/>
    <mergeCell ref="ET21:FE21"/>
    <mergeCell ref="ET23:FE23"/>
    <mergeCell ref="ET13:FE13"/>
    <mergeCell ref="EH8:ES8"/>
    <mergeCell ref="ET8:FE8"/>
    <mergeCell ref="ET10:FE10"/>
    <mergeCell ref="CG23:CY23"/>
    <mergeCell ref="CZ23:DP23"/>
    <mergeCell ref="BP23:CF23"/>
    <mergeCell ref="BA23:BO23"/>
    <mergeCell ref="CG24:CY24"/>
    <mergeCell ref="CZ24:DP24"/>
    <mergeCell ref="EH44:ES44"/>
    <mergeCell ref="ET44:FE44"/>
    <mergeCell ref="DQ44:EG44"/>
    <mergeCell ref="EH48:ES48"/>
    <mergeCell ref="ET48:FE48"/>
    <mergeCell ref="DQ49:EG49"/>
    <mergeCell ref="EH49:ES49"/>
    <mergeCell ref="ET49:FE49"/>
    <mergeCell ref="ET45:FE45"/>
    <mergeCell ref="DQ46:EG46"/>
    <mergeCell ref="AJ61:AZ61"/>
    <mergeCell ref="B56:AI56"/>
    <mergeCell ref="CZ56:DP56"/>
    <mergeCell ref="BA59:BO59"/>
    <mergeCell ref="BA61:BO61"/>
    <mergeCell ref="BP61:CF61"/>
    <mergeCell ref="BA57:BO57"/>
    <mergeCell ref="BP57:CF57"/>
    <mergeCell ref="BP56:CF56"/>
    <mergeCell ref="AJ56:AZ56"/>
    <mergeCell ref="BP85:CF85"/>
    <mergeCell ref="EN85:FE85"/>
    <mergeCell ref="BP81:CY81"/>
    <mergeCell ref="BP82:CY82"/>
    <mergeCell ref="CG66:CY66"/>
    <mergeCell ref="DQ81:FE81"/>
    <mergeCell ref="DQ77:FE77"/>
    <mergeCell ref="BP72:CY72"/>
    <mergeCell ref="BP78:CY78"/>
    <mergeCell ref="EN84:FE84"/>
    <mergeCell ref="BP64:CF64"/>
    <mergeCell ref="BA63:BO63"/>
    <mergeCell ref="BP63:CF63"/>
    <mergeCell ref="BA65:BO65"/>
    <mergeCell ref="CG61:CY61"/>
    <mergeCell ref="BP65:CF65"/>
    <mergeCell ref="CG63:CY63"/>
    <mergeCell ref="EH58:ES58"/>
    <mergeCell ref="CG89:ES89"/>
    <mergeCell ref="EH62:ES62"/>
    <mergeCell ref="CZ66:DP66"/>
    <mergeCell ref="DQ66:EG66"/>
    <mergeCell ref="EH65:ES65"/>
    <mergeCell ref="EH59:ES59"/>
    <mergeCell ref="DQ73:FE73"/>
    <mergeCell ref="CZ61:DP61"/>
    <mergeCell ref="DQ61:EG61"/>
    <mergeCell ref="DQ65:EG65"/>
    <mergeCell ref="ET62:FE62"/>
    <mergeCell ref="ET59:FE59"/>
    <mergeCell ref="DQ60:EG60"/>
    <mergeCell ref="ET67:FE67"/>
    <mergeCell ref="ET66:FE66"/>
    <mergeCell ref="EH66:ES66"/>
    <mergeCell ref="DQ64:EG64"/>
    <mergeCell ref="EH64:ES64"/>
    <mergeCell ref="DQ62:EG62"/>
    <mergeCell ref="DQ93:ES93"/>
    <mergeCell ref="CG93:CY93"/>
    <mergeCell ref="CG91:ES91"/>
    <mergeCell ref="DY96:EB96"/>
    <mergeCell ref="CT96:CU96"/>
    <mergeCell ref="CG90:ES90"/>
    <mergeCell ref="DU96:DX96"/>
    <mergeCell ref="ET60:FE60"/>
    <mergeCell ref="CZ60:DP60"/>
    <mergeCell ref="EH60:ES60"/>
    <mergeCell ref="ET64:FE64"/>
    <mergeCell ref="CZ63:DP63"/>
    <mergeCell ref="EH61:ES61"/>
    <mergeCell ref="ET61:FE61"/>
    <mergeCell ref="CZ64:DP64"/>
    <mergeCell ref="CZ62:DP62"/>
    <mergeCell ref="ET56:FE56"/>
    <mergeCell ref="EH57:ES57"/>
    <mergeCell ref="CG59:CY59"/>
    <mergeCell ref="CZ59:DP59"/>
    <mergeCell ref="DQ59:EG59"/>
    <mergeCell ref="CG58:CY58"/>
    <mergeCell ref="CZ58:DP58"/>
    <mergeCell ref="DQ58:EG58"/>
    <mergeCell ref="ET57:FE57"/>
    <mergeCell ref="ET58:FE58"/>
    <mergeCell ref="EH21:ES21"/>
    <mergeCell ref="CG21:CY21"/>
    <mergeCell ref="CZ21:DP21"/>
    <mergeCell ref="B38:AI38"/>
    <mergeCell ref="ET65:FE65"/>
    <mergeCell ref="CG65:CY65"/>
    <mergeCell ref="CZ65:DP65"/>
    <mergeCell ref="DQ63:EG63"/>
    <mergeCell ref="EH63:ES63"/>
    <mergeCell ref="ET63:FE63"/>
    <mergeCell ref="CZ37:DP37"/>
    <mergeCell ref="B21:AI21"/>
    <mergeCell ref="AJ21:AZ21"/>
    <mergeCell ref="BA21:BO21"/>
    <mergeCell ref="BP21:CF21"/>
    <mergeCell ref="DQ21:EG21"/>
    <mergeCell ref="B24:AI24"/>
    <mergeCell ref="AJ24:AZ24"/>
    <mergeCell ref="BA24:BO24"/>
    <mergeCell ref="BP24:CF24"/>
    <mergeCell ref="EH37:ES37"/>
    <mergeCell ref="ET37:FE37"/>
    <mergeCell ref="BP38:CF38"/>
    <mergeCell ref="CG38:CY38"/>
    <mergeCell ref="CZ38:DP38"/>
    <mergeCell ref="B37:AI37"/>
    <mergeCell ref="AJ37:AZ37"/>
    <mergeCell ref="BA37:BO37"/>
    <mergeCell ref="BP37:CF37"/>
    <mergeCell ref="CG37:CY37"/>
    <mergeCell ref="ET43:FE43"/>
    <mergeCell ref="EH40:ES40"/>
    <mergeCell ref="EH42:ES42"/>
    <mergeCell ref="ET42:FE42"/>
    <mergeCell ref="AJ38:AZ38"/>
    <mergeCell ref="DQ38:EG38"/>
    <mergeCell ref="EH38:ES38"/>
    <mergeCell ref="ET38:FE38"/>
    <mergeCell ref="AJ39:AZ39"/>
    <mergeCell ref="BA39:BO39"/>
    <mergeCell ref="B43:AI43"/>
    <mergeCell ref="AJ43:AZ43"/>
    <mergeCell ref="CZ41:DP41"/>
    <mergeCell ref="CG44:CY44"/>
    <mergeCell ref="EH39:ES39"/>
    <mergeCell ref="ET39:FE39"/>
    <mergeCell ref="AJ44:AZ44"/>
    <mergeCell ref="BA44:BO44"/>
    <mergeCell ref="BP44:CF44"/>
    <mergeCell ref="EH43:ES43"/>
    <mergeCell ref="AJ63:AZ63"/>
    <mergeCell ref="BP68:CF68"/>
    <mergeCell ref="CG68:CY68"/>
    <mergeCell ref="AJ62:AZ62"/>
    <mergeCell ref="BA62:BO62"/>
    <mergeCell ref="BP62:CF62"/>
    <mergeCell ref="CG62:CY62"/>
    <mergeCell ref="AJ68:AZ68"/>
    <mergeCell ref="BP66:CF66"/>
    <mergeCell ref="CG64:CY64"/>
    <mergeCell ref="BA43:BO43"/>
    <mergeCell ref="BP43:CF43"/>
    <mergeCell ref="CG43:CY43"/>
    <mergeCell ref="CZ43:DP43"/>
    <mergeCell ref="CG41:CY41"/>
    <mergeCell ref="DQ43:EG43"/>
    <mergeCell ref="DQ42:EG42"/>
    <mergeCell ref="BA41:BO41"/>
    <mergeCell ref="BP41:CF41"/>
    <mergeCell ref="EH68:ES68"/>
    <mergeCell ref="ET68:FE68"/>
    <mergeCell ref="AJ67:AZ67"/>
    <mergeCell ref="BA67:BO67"/>
    <mergeCell ref="BP67:CF67"/>
    <mergeCell ref="CG67:CY67"/>
    <mergeCell ref="CZ67:DP67"/>
    <mergeCell ref="DQ67:EG67"/>
    <mergeCell ref="EH67:ES67"/>
    <mergeCell ref="BA68:BO68"/>
    <mergeCell ref="DQ37:EG37"/>
    <mergeCell ref="CG40:CY40"/>
    <mergeCell ref="B42:AI42"/>
    <mergeCell ref="AJ42:AZ42"/>
    <mergeCell ref="BA42:BO42"/>
    <mergeCell ref="BP42:CF42"/>
    <mergeCell ref="CG42:CY42"/>
    <mergeCell ref="CZ42:DP42"/>
    <mergeCell ref="BP39:CF39"/>
    <mergeCell ref="CG39:CY39"/>
    <mergeCell ref="ET41:FE41"/>
    <mergeCell ref="CZ40:DP40"/>
    <mergeCell ref="ET40:FE40"/>
    <mergeCell ref="DQ41:EG41"/>
    <mergeCell ref="BA40:BO40"/>
    <mergeCell ref="BP40:CF40"/>
    <mergeCell ref="DQ40:EG40"/>
    <mergeCell ref="B31:AI31"/>
    <mergeCell ref="B39:AI39"/>
    <mergeCell ref="B41:AI41"/>
    <mergeCell ref="B40:AI40"/>
    <mergeCell ref="AJ41:AZ41"/>
    <mergeCell ref="EH41:ES41"/>
    <mergeCell ref="BA31:BO31"/>
    <mergeCell ref="BP31:CF31"/>
    <mergeCell ref="CG31:CY31"/>
    <mergeCell ref="AJ40:AZ40"/>
  </mergeCells>
  <printOptions/>
  <pageMargins left="0.5905511811023623" right="0.1968503937007874" top="0.4330708661417323" bottom="0.1968503937007874" header="0.1968503937007874" footer="0.1968503937007874"/>
  <pageSetup fitToHeight="4" fitToWidth="1"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3" max="160" man="1"/>
    <brk id="43" max="160" man="1"/>
    <brk id="63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4:AD11"/>
  <sheetViews>
    <sheetView zoomScale="90" zoomScaleNormal="90" zoomScalePageLayoutView="0" workbookViewId="0" topLeftCell="A1">
      <selection activeCell="K10" sqref="K10"/>
    </sheetView>
  </sheetViews>
  <sheetFormatPr defaultColWidth="9.00390625" defaultRowHeight="12.75"/>
  <cols>
    <col min="1" max="1" width="26.00390625" style="0" customWidth="1"/>
    <col min="2" max="2" width="11.25390625" style="0" customWidth="1"/>
    <col min="3" max="3" width="12.375" style="0" customWidth="1"/>
    <col min="4" max="4" width="11.25390625" style="0" customWidth="1"/>
    <col min="5" max="5" width="14.25390625" style="0" customWidth="1"/>
    <col min="6" max="6" width="12.625" style="0" customWidth="1"/>
    <col min="7" max="7" width="13.875" style="0" customWidth="1"/>
    <col min="8" max="9" width="13.75390625" style="0" customWidth="1"/>
    <col min="10" max="11" width="11.25390625" style="0" customWidth="1"/>
    <col min="12" max="12" width="14.625" style="0" customWidth="1"/>
    <col min="13" max="13" width="13.25390625" style="0" customWidth="1"/>
    <col min="14" max="16" width="11.25390625" style="0" customWidth="1"/>
    <col min="17" max="17" width="14.75390625" style="0" customWidth="1"/>
    <col min="18" max="18" width="11.25390625" style="0" customWidth="1"/>
  </cols>
  <sheetData>
    <row r="4" spans="1:30" ht="12.75" customHeight="1">
      <c r="A4" s="287"/>
      <c r="B4" s="284" t="s">
        <v>412</v>
      </c>
      <c r="C4" s="284" t="s">
        <v>398</v>
      </c>
      <c r="D4" s="74" t="s">
        <v>410</v>
      </c>
      <c r="E4" s="284" t="s">
        <v>414</v>
      </c>
      <c r="F4" s="285" t="s">
        <v>4</v>
      </c>
      <c r="G4" s="288"/>
      <c r="H4" s="288"/>
      <c r="I4" s="288"/>
      <c r="J4" s="288"/>
      <c r="K4" s="288"/>
      <c r="L4" s="288"/>
      <c r="M4" s="286"/>
      <c r="N4" s="284" t="s">
        <v>408</v>
      </c>
      <c r="O4" s="71" t="s">
        <v>409</v>
      </c>
      <c r="P4" s="284" t="s">
        <v>407</v>
      </c>
      <c r="Q4" s="285" t="s">
        <v>409</v>
      </c>
      <c r="R4" s="286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0" ht="26.25" customHeight="1">
      <c r="A5" s="287"/>
      <c r="B5" s="284"/>
      <c r="C5" s="284"/>
      <c r="D5" s="284" t="s">
        <v>399</v>
      </c>
      <c r="E5" s="284"/>
      <c r="F5" s="291" t="s">
        <v>402</v>
      </c>
      <c r="G5" s="291"/>
      <c r="H5" s="291"/>
      <c r="I5" s="291"/>
      <c r="J5" s="291"/>
      <c r="K5" s="291"/>
      <c r="L5" s="291"/>
      <c r="M5" s="291"/>
      <c r="N5" s="284"/>
      <c r="O5" s="289" t="s">
        <v>405</v>
      </c>
      <c r="P5" s="284"/>
      <c r="Q5" s="284" t="s">
        <v>404</v>
      </c>
      <c r="R5" s="284" t="s">
        <v>405</v>
      </c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1:30" ht="38.25" customHeight="1">
      <c r="A6" s="287"/>
      <c r="B6" s="284"/>
      <c r="C6" s="284"/>
      <c r="D6" s="284"/>
      <c r="E6" s="284"/>
      <c r="F6" s="71" t="s">
        <v>411</v>
      </c>
      <c r="G6" s="71" t="s">
        <v>400</v>
      </c>
      <c r="H6" s="71" t="s">
        <v>401</v>
      </c>
      <c r="I6" s="71" t="s">
        <v>405</v>
      </c>
      <c r="J6" s="71" t="s">
        <v>403</v>
      </c>
      <c r="K6" s="71" t="s">
        <v>404</v>
      </c>
      <c r="L6" s="71" t="s">
        <v>413</v>
      </c>
      <c r="M6" s="71" t="s">
        <v>406</v>
      </c>
      <c r="N6" s="284"/>
      <c r="O6" s="290"/>
      <c r="P6" s="284"/>
      <c r="Q6" s="284"/>
      <c r="R6" s="284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18" ht="23.25" customHeight="1">
      <c r="A7" s="72" t="s">
        <v>394</v>
      </c>
      <c r="B7" s="72"/>
      <c r="C7" s="72"/>
      <c r="D7" s="72"/>
      <c r="E7" s="76">
        <f>F7+G7+H7+I7+J7+K7+L7+M7</f>
        <v>6406240</v>
      </c>
      <c r="F7" s="73">
        <f>36600+306000</f>
        <v>342600</v>
      </c>
      <c r="G7" s="73">
        <v>394000</v>
      </c>
      <c r="H7" s="73">
        <v>3705300</v>
      </c>
      <c r="I7" s="73">
        <f>1884340+80000</f>
        <v>1964340</v>
      </c>
      <c r="J7" s="73">
        <v>0</v>
      </c>
      <c r="K7" s="73">
        <v>0</v>
      </c>
      <c r="L7" s="73">
        <v>0</v>
      </c>
      <c r="M7" s="73">
        <v>0</v>
      </c>
      <c r="N7" s="77">
        <f>O7</f>
        <v>35900</v>
      </c>
      <c r="O7" s="75">
        <v>35900</v>
      </c>
      <c r="P7" s="75">
        <f>Q7+R7</f>
        <v>0</v>
      </c>
      <c r="Q7" s="73">
        <v>0</v>
      </c>
      <c r="R7" s="73">
        <v>0</v>
      </c>
    </row>
    <row r="8" spans="1:18" ht="23.25" customHeight="1">
      <c r="A8" s="72" t="s">
        <v>395</v>
      </c>
      <c r="B8" s="72"/>
      <c r="C8" s="72"/>
      <c r="D8" s="72"/>
      <c r="E8" s="78">
        <f>F8+G8+H8+I8+J8+K8+L8+M8</f>
        <v>6941900</v>
      </c>
      <c r="F8" s="73">
        <v>342600</v>
      </c>
      <c r="G8" s="73">
        <v>1394000</v>
      </c>
      <c r="H8" s="73">
        <v>4705300</v>
      </c>
      <c r="I8" s="73">
        <v>0</v>
      </c>
      <c r="J8" s="77">
        <v>500000</v>
      </c>
      <c r="K8" s="73">
        <v>0</v>
      </c>
      <c r="L8" s="73">
        <v>0</v>
      </c>
      <c r="M8" s="73">
        <v>0</v>
      </c>
      <c r="N8" s="73">
        <f>O8</f>
        <v>0</v>
      </c>
      <c r="O8" s="72"/>
      <c r="P8" s="77">
        <f>Q8+R8</f>
        <v>42000</v>
      </c>
      <c r="Q8" s="73">
        <v>42000</v>
      </c>
      <c r="R8" s="73"/>
    </row>
    <row r="9" spans="1:18" ht="23.25" customHeight="1">
      <c r="A9" s="72" t="s">
        <v>396</v>
      </c>
      <c r="B9" s="72"/>
      <c r="C9" s="72"/>
      <c r="D9" s="72"/>
      <c r="E9" s="78">
        <f>F9+G9+H9+I9+J9+K9+L9+M9</f>
        <v>33963600</v>
      </c>
      <c r="F9" s="73">
        <v>342600</v>
      </c>
      <c r="G9" s="73">
        <v>1394000</v>
      </c>
      <c r="H9" s="73">
        <v>4705300</v>
      </c>
      <c r="I9" s="73">
        <v>0</v>
      </c>
      <c r="J9" s="73">
        <v>500000</v>
      </c>
      <c r="K9" s="73">
        <v>0</v>
      </c>
      <c r="L9" s="77">
        <v>27021700</v>
      </c>
      <c r="M9" s="73">
        <v>0</v>
      </c>
      <c r="N9" s="73">
        <f>O9</f>
        <v>0</v>
      </c>
      <c r="O9" s="72"/>
      <c r="P9" s="75">
        <f>Q9+R9</f>
        <v>42000</v>
      </c>
      <c r="Q9" s="73">
        <v>42000</v>
      </c>
      <c r="R9" s="73"/>
    </row>
    <row r="10" spans="1:18" ht="23.25" customHeight="1">
      <c r="A10" s="72" t="s">
        <v>397</v>
      </c>
      <c r="B10" s="72"/>
      <c r="C10" s="72"/>
      <c r="D10" s="72"/>
      <c r="E10" s="78">
        <f>F10+G10+H10+I10+J10+K10+L10+M10</f>
        <v>30868240</v>
      </c>
      <c r="F10" s="73">
        <v>342600</v>
      </c>
      <c r="G10" s="73">
        <v>1394000</v>
      </c>
      <c r="H10" s="73">
        <v>4705540</v>
      </c>
      <c r="I10" s="73">
        <v>0</v>
      </c>
      <c r="J10" s="73">
        <v>50000</v>
      </c>
      <c r="K10" s="77">
        <v>226000</v>
      </c>
      <c r="L10" s="77">
        <v>16772800</v>
      </c>
      <c r="M10" s="73">
        <v>7377300</v>
      </c>
      <c r="N10" s="73">
        <f>O10</f>
        <v>0</v>
      </c>
      <c r="O10" s="72">
        <v>0</v>
      </c>
      <c r="P10" s="75">
        <f>Q10+R10</f>
        <v>753000</v>
      </c>
      <c r="Q10" s="73">
        <v>42000</v>
      </c>
      <c r="R10" s="77">
        <v>711000</v>
      </c>
    </row>
    <row r="11" spans="1:18" ht="12.75">
      <c r="A11" s="72"/>
      <c r="B11" s="72"/>
      <c r="C11" s="72"/>
      <c r="D11" s="72"/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</sheetData>
  <sheetProtection/>
  <mergeCells count="13">
    <mergeCell ref="F5:M5"/>
    <mergeCell ref="C4:C6"/>
    <mergeCell ref="D5:D6"/>
    <mergeCell ref="P4:P6"/>
    <mergeCell ref="Q4:R4"/>
    <mergeCell ref="Q5:Q6"/>
    <mergeCell ref="R5:R6"/>
    <mergeCell ref="B4:B6"/>
    <mergeCell ref="A4:A6"/>
    <mergeCell ref="N4:N6"/>
    <mergeCell ref="F4:M4"/>
    <mergeCell ref="O5:O6"/>
    <mergeCell ref="E4:E6"/>
  </mergeCells>
  <printOptions/>
  <pageMargins left="0.2" right="0.2" top="1.14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2018-05-28T07:12:02Z</cp:lastPrinted>
  <dcterms:created xsi:type="dcterms:W3CDTF">2010-11-26T07:12:57Z</dcterms:created>
  <dcterms:modified xsi:type="dcterms:W3CDTF">2018-05-28T07:12:12Z</dcterms:modified>
  <cp:category/>
  <cp:version/>
  <cp:contentType/>
  <cp:contentStatus/>
</cp:coreProperties>
</file>